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12" activeTab="0"/>
  </bookViews>
  <sheets>
    <sheet name="Tegevuskava_2012_2014" sheetId="1" r:id="rId1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D27" authorId="0">
      <text>
        <r>
          <rPr>
            <sz val="10"/>
            <rFont val="Arial"/>
            <family val="2"/>
          </rPr>
          <t>Puhastus- ja hooldustööd</t>
        </r>
      </text>
    </comment>
  </commentList>
</comments>
</file>

<file path=xl/sharedStrings.xml><?xml version="1.0" encoding="utf-8"?>
<sst xmlns="http://schemas.openxmlformats.org/spreadsheetml/2006/main" count="910" uniqueCount="419">
  <si>
    <t>TARTU LINNA TRANSPORDI ARENGUKAVA TEGEVUSKAVA 2012-2015</t>
  </si>
  <si>
    <t>1.</t>
  </si>
  <si>
    <t>Valdkond</t>
  </si>
  <si>
    <t>MAAKASUTUSE PLANEERIMINE JA TRANSPORDIPOLIITIKA</t>
  </si>
  <si>
    <r>
      <t xml:space="preserve">Eesmärk 1:  </t>
    </r>
    <r>
      <rPr>
        <b/>
        <i/>
        <sz val="10"/>
        <rFont val="Calibri"/>
        <family val="2"/>
      </rPr>
      <t>Transpordisüsteemi planeerimisel lähtutakse elanike liikumisvajadusest, mis tagab optimaalse ajakuluga juurdepääsetavuse kohtadele ning teistele inimestele</t>
    </r>
  </si>
  <si>
    <t>Tegevused</t>
  </si>
  <si>
    <t>Märkus</t>
  </si>
  <si>
    <t>Summa (tuh. €)</t>
  </si>
  <si>
    <t>Vastutaja</t>
  </si>
  <si>
    <t>Rahastamine 2012-2015</t>
  </si>
  <si>
    <t>Eelarve</t>
  </si>
  <si>
    <t>Muud vahendid</t>
  </si>
  <si>
    <t>muud vahendid</t>
  </si>
  <si>
    <t>1.1</t>
  </si>
  <si>
    <t>Meede: Transpordi ja linnaruumi integreeritud planeerimine ning transpordivajaduse kujundamine</t>
  </si>
  <si>
    <t>1.1.1</t>
  </si>
  <si>
    <t>Ettepanekute koostamine teistele arengudokumentidele ja planeeringutele  linnaruumi planeerimiseks viisil, mis piiraks inimeste liiklemisvajaduste kasvu</t>
  </si>
  <si>
    <t>x</t>
  </si>
  <si>
    <t>LPMKO</t>
  </si>
  <si>
    <t>1.1.2</t>
  </si>
  <si>
    <t>Valdkondlike arengukavade  ja olulisema mõjuga detailplaneeringute koostamisel analüüsida planeeritavate muutuste mõju inimeste liikumisvajaduste muutumisele ja linnatranspordile</t>
  </si>
  <si>
    <t>1.1.3</t>
  </si>
  <si>
    <t>Üliõpilaste ja ülikoolide töötajate liikumisvajaduse analüüs ning tegevuste kavandamine soodustamaks üliõpilaste ühistranspordi ja jalgrattakasutust ning jalgsi käimist</t>
  </si>
  <si>
    <t>1.2</t>
  </si>
  <si>
    <t>Meede: Planeerimisalase koostöö tõhustamine lähivaldade ja Maanteeametiga</t>
  </si>
  <si>
    <t>1.2.1</t>
  </si>
  <si>
    <t>Ühistranspordi integreeritud planeerimine, sh:</t>
  </si>
  <si>
    <t>LMO</t>
  </si>
  <si>
    <t>Linnaliinide pikendamine lähivaldadesse</t>
  </si>
  <si>
    <t>Ümberistumisvõimaluste kohta info jagamine</t>
  </si>
  <si>
    <t>1.2.2</t>
  </si>
  <si>
    <t>Koostöö kergliiklusteede planeerimisel nii linnalähisvaldade kui ka Maanteeametiga</t>
  </si>
  <si>
    <t>arengukava 1.5.1</t>
  </si>
  <si>
    <t>1.3</t>
  </si>
  <si>
    <t>Meede: Säästvat liikumiskäitumist soodustava parkimiskorralduse kujundamine</t>
  </si>
  <si>
    <t>1.3.1</t>
  </si>
  <si>
    <t>"Pargi ja kõnni" ning "Pargi ja sõida" süsteemi uuring (sh. parkimismajade rajamise uuring</t>
  </si>
  <si>
    <t>1.3.2</t>
  </si>
  <si>
    <t>Elamualadel parkimise korraldamise eeltööd, sh:</t>
  </si>
  <si>
    <t>Parkimise teemaplaneering</t>
  </si>
  <si>
    <t>Olemasolevate parklate korrastamine</t>
  </si>
  <si>
    <t>Parkimismajade rajamine</t>
  </si>
  <si>
    <t>1.3.3</t>
  </si>
  <si>
    <t>Elamualadel parkimise parandamise ehitustööde toetused</t>
  </si>
  <si>
    <t>1.3.4</t>
  </si>
  <si>
    <t>Transiitraskeveokitele parkimistingimuste loomiseks asukohavalik</t>
  </si>
  <si>
    <t>1.3.5</t>
  </si>
  <si>
    <t>Raskeveokite parkimise keelustamine elamupiirkondades</t>
  </si>
  <si>
    <t>1.4</t>
  </si>
  <si>
    <t>Meede: Tervikliku liikluskorraldusega liiklemise sujuvuse tagamine</t>
  </si>
  <si>
    <t>1.4.1</t>
  </si>
  <si>
    <t>Projekteerimine</t>
  </si>
  <si>
    <t>arengukava 1.4.2</t>
  </si>
  <si>
    <t>1.4.2</t>
  </si>
  <si>
    <t>Tänavaruumi korrastamine</t>
  </si>
  <si>
    <t>arengukava 1.4.3</t>
  </si>
  <si>
    <t>1.4.3</t>
  </si>
  <si>
    <t>Liiklusteabe- ja reguleerimisvahendite paigaldamine</t>
  </si>
  <si>
    <t>LOP    arengukava 1.4.4</t>
  </si>
  <si>
    <t>Liiklusmärkide ja teekattemärgistuste uuendamine</t>
  </si>
  <si>
    <t>Foorisüsteemide kaasajastamine, sh targad foorid ja sekundiloendurid</t>
  </si>
  <si>
    <t>1.4.4</t>
  </si>
  <si>
    <t>Viidainfosüsteemi realiseerimine</t>
  </si>
  <si>
    <t>arengukava 1.4.6</t>
  </si>
  <si>
    <t>1.4.5</t>
  </si>
  <si>
    <t>Liikluse rahustamine elamualadel (tehnilised vahendid) ja vajadusel õuealade piiride täpsustamine</t>
  </si>
  <si>
    <t>LOP</t>
  </si>
  <si>
    <t>1.5</t>
  </si>
  <si>
    <t>Meede: Liiklusalaste uuringute ja liikluskorraldusvahendite inspekteerimise teostamine</t>
  </si>
  <si>
    <t>1.5.1</t>
  </si>
  <si>
    <t>Liiklusuuringud:</t>
  </si>
  <si>
    <t>Liikumiste uuring (osana uuringust Tartu ja tartlased)</t>
  </si>
  <si>
    <t>ASO</t>
  </si>
  <si>
    <t>Igaaastased liiklusloendused</t>
  </si>
  <si>
    <t>Tartu tänavate liigituse kaasajastamine</t>
  </si>
  <si>
    <t>1.5.2</t>
  </si>
  <si>
    <t>Liiklusmõju hindamine planeeringutel</t>
  </si>
  <si>
    <t>1.5.3</t>
  </si>
  <si>
    <t>Liikluskorraldusvahendite inspekteerimine, sh:</t>
  </si>
  <si>
    <t>Liiklusmärkide seisukord ja nähtavus</t>
  </si>
  <si>
    <t>Teekattemärgistuse seisukord</t>
  </si>
  <si>
    <t>Fooriprogrammide vastavus oludele</t>
  </si>
  <si>
    <t>1.5.4</t>
  </si>
  <si>
    <t>Tartu erinevates piirkondades kehtestatud piirkiiruste sobivuse analüüs (sh. Riia t. (lõigus Pepleri t. –Turu t.), Narva mnt. (lõigus Võidu sild – Puiestee t.), Turu t. (lõigus Aida t. – Riia t.) ja Vabaduse pst. 40 km/h kehtestamise võimalus)</t>
  </si>
  <si>
    <t>1.6</t>
  </si>
  <si>
    <t>Meede: Maakasutuse- ja transpordiplaneerimisega tegelevate spetsialistide  liiklusalane õpe</t>
  </si>
  <si>
    <t>1.6.1</t>
  </si>
  <si>
    <t>Linnavalitsuse spetsialistide täiendkoolitusvõimaluste tagamine liiklusohutuse ja sellega seonduvate valdkondade osas</t>
  </si>
  <si>
    <t>LV</t>
  </si>
  <si>
    <t>1.6.2</t>
  </si>
  <si>
    <t>Projekteerijatele  täiendkoolituse korraldamine ruumiplaneerimise põhimõtete selgitamiseks</t>
  </si>
  <si>
    <t>1.6.3</t>
  </si>
  <si>
    <t>Projekteerijatele ja planeerijatele suunatud e-õppe kursused ühistranspordi, liikluse korraldamise ja avalikkuse teavitamise valdkonnas</t>
  </si>
  <si>
    <t>MoMaBiz</t>
  </si>
  <si>
    <t>1.7</t>
  </si>
  <si>
    <t>Meede: Laste  liiklusalase õppe läbiviimiseks tingimuste loomine</t>
  </si>
  <si>
    <t>1.7.1</t>
  </si>
  <si>
    <t>Liiklusõpetuse ainesektsiooni loomine ja selle raames õpetajatele ja noorsootöötajatele korrapärase liiklusalase täiendõppe organiseerimine ning liiklusõpetuse kvaliteedi tõstmine</t>
  </si>
  <si>
    <t>HO</t>
  </si>
  <si>
    <t>1.7.2</t>
  </si>
  <si>
    <t xml:space="preserve">Liiklusõpetuse materjalide vahendamine Tartu linna haridusasutustele </t>
  </si>
  <si>
    <t>1.7.3</t>
  </si>
  <si>
    <t xml:space="preserve">Liiklusõpetuse vahendite soetamise toetamine </t>
  </si>
  <si>
    <t>1.7.4</t>
  </si>
  <si>
    <t>Koostöös politseiga ülelinnalise liikluskasvatuse õppeväljaku rajamine</t>
  </si>
  <si>
    <t>1.7.5</t>
  </si>
  <si>
    <t>Lasteaedade, koolide ja noortekeskuste initsiatiivi tõstmine liikluskasvatusalaste projektitaotluste esitamisel Maanteeametile</t>
  </si>
  <si>
    <t>1.7.6</t>
  </si>
  <si>
    <t>Liikluspäevade läbiviimine kõigis Tartu linna koolides, lasteaedades ja noortekeskustes</t>
  </si>
  <si>
    <t>1.8</t>
  </si>
  <si>
    <t>Meede: Vabatahtliku initsiatiivi toetamine</t>
  </si>
  <si>
    <t>1.8.1</t>
  </si>
  <si>
    <t>Liiklejaid esindavate vabaühenduste tegevuste toetamine</t>
  </si>
  <si>
    <t>1.8.2</t>
  </si>
  <si>
    <t>Asutuste liikumiskavade koostamise toetamine</t>
  </si>
  <si>
    <t>1.8.3</t>
  </si>
  <si>
    <t>Koostöö tõhustamine linnas tegutsevate huvigruppide ja piirkondlike seltsidega erinevate liikluslahenduste väljatöötamisel ja ohutust tõstvate meetmete rakendamisel</t>
  </si>
  <si>
    <t>LPMKO, LMO</t>
  </si>
  <si>
    <t>Kokku</t>
  </si>
  <si>
    <t>2.</t>
  </si>
  <si>
    <t>ERINEVATE TRANSPORDILIIKIDE ARENDAMINE</t>
  </si>
  <si>
    <r>
      <t xml:space="preserve">Eesmärk 2: </t>
    </r>
    <r>
      <rPr>
        <b/>
        <i/>
        <sz val="10"/>
        <rFont val="Calibri"/>
        <family val="2"/>
      </rPr>
      <t>Autole alternatiivsete liikumisviiside osakaal liikumistest on kasvanud</t>
    </r>
  </si>
  <si>
    <t>Rahastamine 2012-2014</t>
  </si>
  <si>
    <t>2.1</t>
  </si>
  <si>
    <t>Meede: Ühistranspordi teenuse kvaliteedi ja kasutatavuse tõstmine</t>
  </si>
  <si>
    <t>2.1.1</t>
  </si>
  <si>
    <t>Ühistranspordi planeerimine (teenuste arendamine ja kvaliteedi tõstmine), s.h.:</t>
  </si>
  <si>
    <t>Tasuta linnaliinide nõudlusuuring ja pilootprojekt</t>
  </si>
  <si>
    <t>Liinivõrgu optimeerimine</t>
  </si>
  <si>
    <t>Sõidugraafikute kohaldamine vastavalt nõudlusele ja tegelikele liiklusoludele</t>
  </si>
  <si>
    <t>Ühistranspordi kvaliteedi ja nõudluse uuring</t>
  </si>
  <si>
    <t xml:space="preserve">Trammi rajamise tasuvusuuringud </t>
  </si>
  <si>
    <t>2.1.2</t>
  </si>
  <si>
    <t>Ühistranspordi (raudtee, maaliinide ja linnaliinide) terminalide rajamise ja ühendamise tasuvusuuring ja projekteerimine</t>
  </si>
  <si>
    <t>2.1.3</t>
  </si>
  <si>
    <t>Ühistranspordi planeerimise ja korraldusega tegeleva üksuse kavandamine ning loomine, sh:</t>
  </si>
  <si>
    <t>Ühistranspordikeskuse rajamise tasuvusanalüüsi teostamine ja funktsioonide määratlemine</t>
  </si>
  <si>
    <t>Ühistranspordikeskuse moodustamine ja töö finantseerimine</t>
  </si>
  <si>
    <t>2.1.4</t>
  </si>
  <si>
    <t>Ühistranspordi pileti-, teavitus- ja prioriteedisüsteemi rajamine, sh:</t>
  </si>
  <si>
    <t>arengukava 1.4.7</t>
  </si>
  <si>
    <t>Bussipeatuste projekteerimine ja infotabloode paigaldamine</t>
  </si>
  <si>
    <t>Infotabloode paigaldamine ostukeskustesse, teadusasutustesse ja avalikesse hoonetesse</t>
  </si>
  <si>
    <t>Infotabloode paigaldamine bussidesse</t>
  </si>
  <si>
    <t>Piletimüügiaparaatide paigaldamine</t>
  </si>
  <si>
    <t>Riia - Akadeemia ja Riia - Pepleri ristmike foorijuhtimissüsteemi vahetus</t>
  </si>
  <si>
    <t>Bussidesse reaalaja infosüsteemi ja reisijate loenduseks vajalike seadmete paigaldamine</t>
  </si>
  <si>
    <t>RFID tehnoloogial põhineva piletisüsteemi arendamine</t>
  </si>
  <si>
    <t>2.1.5</t>
  </si>
  <si>
    <t>Ühistranspordi veoteenus</t>
  </si>
  <si>
    <t>arengukava 1.4.8</t>
  </si>
  <si>
    <t>2.1.6</t>
  </si>
  <si>
    <t>Annelinna pendelliini (Nõlvaku - Atlantis) pilootprojekti läbiviimine</t>
  </si>
  <si>
    <t>2.1.7</t>
  </si>
  <si>
    <t>Nõudebussisüsteemi väljatöötamine, sh:</t>
  </si>
  <si>
    <t>Tasuvusanalüüsi teostamine</t>
  </si>
  <si>
    <t>Süsteemi rakendamine</t>
  </si>
  <si>
    <t>2.1.8</t>
  </si>
  <si>
    <t>Ühistranspordi teenindustaseme normide väljatöötamine</t>
  </si>
  <si>
    <t>2.1.9</t>
  </si>
  <si>
    <t>Ühistranspordi infrastruktuuri arendamine, sh:</t>
  </si>
  <si>
    <t>Bussipeatuste korrastamine</t>
  </si>
  <si>
    <t>Linnaliinide lõpp-peatuste korrastamine ja bussijuhtide puhketingimuste parandamine</t>
  </si>
  <si>
    <t>Bussiootepaviljonide ja varikatuste paigaldamine</t>
  </si>
  <si>
    <t>2.1.10</t>
  </si>
  <si>
    <t xml:space="preserve">Taksopeatusteks sobivaimate asukohtade väljaselgitamine </t>
  </si>
  <si>
    <t>2.2</t>
  </si>
  <si>
    <t>Meede: Kergliiklust propageerivate kampaaniate, koolituste ja ürituste korraldamine</t>
  </si>
  <si>
    <t>2.2.1</t>
  </si>
  <si>
    <t>Kampaaniate korraldamine jalgrattaga ja jalgsi liiklemise propageerimiseks</t>
  </si>
  <si>
    <t>2.2.2</t>
  </si>
  <si>
    <t>Kõnniteede olukorra inspekteerimine (ingl. Walking audit) linnaelanike poolt</t>
  </si>
  <si>
    <t>2.2.3</t>
  </si>
  <si>
    <t>Tartu linna jalgrattasõiduvõimaluste hindamine ja parandusettepanekute tegemine linnajuhtide, linnavalitsuse spetsialistide ja huviliste poolt.</t>
  </si>
  <si>
    <t>2.2.4</t>
  </si>
  <si>
    <t>Jalgrataste renditeenuse hankimine</t>
  </si>
  <si>
    <t>2.2.5</t>
  </si>
  <si>
    <t>Jalgratturi eksami kvaliteedi tagamine politseiametniku kaasamisega ja linnasõidu lülitamisega eksami koosseisu</t>
  </si>
  <si>
    <t>2.2.6</t>
  </si>
  <si>
    <t xml:space="preserve">Kooli territooriumile vigursõiduraja rajamise ja märgistuse uuendamise toetamine </t>
  </si>
  <si>
    <t>LVO</t>
  </si>
  <si>
    <t>2.2.7</t>
  </si>
  <si>
    <t>Jalgratturi juhiluba soovivatele lastele koolitusvõimaluste (sh õppematerjalide) tagamine</t>
  </si>
  <si>
    <t>LMO, HO</t>
  </si>
  <si>
    <t>2.2.8</t>
  </si>
  <si>
    <t xml:space="preserve">Koolides läbiviidava jalgrattakoolituse olemasoleva olukorra kaardistamine  </t>
  </si>
  <si>
    <t>2.2.9</t>
  </si>
  <si>
    <t>Ettevõtjatele suunatud info jagamine jalgrattaparklate rajamise vajalikkuse, rahastamisvõimaluste ja ehituslike küsimuste kohta</t>
  </si>
  <si>
    <t>LMO, ASO, EVO, LPMKO, AEO</t>
  </si>
  <si>
    <t>2.3</t>
  </si>
  <si>
    <t>Meede: Jalakäijate ja jalgratturite liikumistingimuste parandamise võimaluste väljatöötamine</t>
  </si>
  <si>
    <t>2.3.1</t>
  </si>
  <si>
    <t>Juhendi koostamine jalgratturite ja jalakäijate liikumisteede paremaks muutmiseks</t>
  </si>
  <si>
    <t>2.3.2</t>
  </si>
  <si>
    <t>Jalgratta- ja jalgteede  ning jalakäijate liikumisteede sõidutee ületuskohtade liiklusohutuslik inspekteerimine ja rekonstrueerimiskava väljatöötamine</t>
  </si>
  <si>
    <t>2.3.3</t>
  </si>
  <si>
    <t xml:space="preserve">Kesklinna jalakäijateala laiendamise võimaluste analüüs </t>
  </si>
  <si>
    <t>LMPKO</t>
  </si>
  <si>
    <t>2.3.4</t>
  </si>
  <si>
    <t>Jalgrattateede kaardi koostamine ja selle väljaandmine nii trükisena kui ka Tartu linna kodulehel</t>
  </si>
  <si>
    <t>2.3.5</t>
  </si>
  <si>
    <t>Olemasolevate jalgrattaparklate täituvuse ja täiendavate jalgrattaparklate rajamise vajaduse uuring</t>
  </si>
  <si>
    <t>2.4</t>
  </si>
  <si>
    <t>Meede: Raudteetranspordi kasutamise elavdamine</t>
  </si>
  <si>
    <t>2.4.1</t>
  </si>
  <si>
    <t>Raudteejaama avamine linlastele</t>
  </si>
  <si>
    <t>2.4.2</t>
  </si>
  <si>
    <t>Kiire ja mugava rongiühenduse väljaarendamise toetamine Tallinn-Tartu-Valga-Riia liinil</t>
  </si>
  <si>
    <t>2.4.3</t>
  </si>
  <si>
    <t>Koostöös raudtee ettevõtetega leida võimalused linna lähirongiliikluse tihendamiseks (nt rööbasbussid);</t>
  </si>
  <si>
    <t>2.4.4</t>
  </si>
  <si>
    <t>Autode parkimise lahendamine raudteejaamas</t>
  </si>
  <si>
    <t>2.4.5</t>
  </si>
  <si>
    <t>Jalgrataste hoiutingimuste parandamine ja varjualusega jalgrattaparkla rajamine raudteejaamas</t>
  </si>
  <si>
    <t>2.4.6</t>
  </si>
  <si>
    <t>Rongide lisapeatuse vajaduse väljaselgitamine (Eesti Maaülikooli läheduses)</t>
  </si>
  <si>
    <t>2.5</t>
  </si>
  <si>
    <t>Meede: Jõetranspordi arenguks võimaluste loomine</t>
  </si>
  <si>
    <t>2.5.1</t>
  </si>
  <si>
    <t>Sildumisrajatiste ehitamine (LV osalus)</t>
  </si>
  <si>
    <t xml:space="preserve">arengukava 3.3.2 </t>
  </si>
  <si>
    <t>2.5.2</t>
  </si>
  <si>
    <t>Sõpruse silla sadama väljaarendamine</t>
  </si>
  <si>
    <t>2.5.3</t>
  </si>
  <si>
    <t>Supilinna paadisadama rajamine</t>
  </si>
  <si>
    <t>2.5.4</t>
  </si>
  <si>
    <t>Ranna pst paadisadama rajamine</t>
  </si>
  <si>
    <t>2.5.5</t>
  </si>
  <si>
    <t xml:space="preserve">Jõetrammi arendamine, sh: </t>
  </si>
  <si>
    <t>pilootprojektina rakendamine</t>
  </si>
  <si>
    <t>3.</t>
  </si>
  <si>
    <t>TARISTU</t>
  </si>
  <si>
    <r>
      <t xml:space="preserve">Eesmärk 3: </t>
    </r>
    <r>
      <rPr>
        <b/>
        <i/>
        <sz val="10"/>
        <rFont val="Calibri"/>
        <family val="2"/>
      </rPr>
      <t>Tänavavõrgu kvaliteet ja juurdepääsetavus on paranenud</t>
    </r>
  </si>
  <si>
    <t>3.1</t>
  </si>
  <si>
    <t>Meede: Jalgsi käimist ja jalgrattakasutust soodustava infrastruktuuri rajamine ja korrastamine</t>
  </si>
  <si>
    <t>3.1.1</t>
  </si>
  <si>
    <t>Kanali ja Emajõe vahele jalgratturite liikluslinnaku rajamine</t>
  </si>
  <si>
    <t>3.1.2</t>
  </si>
  <si>
    <t>Jalgrattahoiukohtade ja -parklate rajamine, sh:</t>
  </si>
  <si>
    <t>kõikide üldhariduskoolide ja  gümnaasiumite juurde jalgrataste varjualusega parklate rajamine</t>
  </si>
  <si>
    <t>jalgrattaparklad ja hoiukohad olemasolevate ühiskondlike hoonete, teenindusasutuste ning korterelamute juures</t>
  </si>
  <si>
    <t>tasuta valvega parkla kesklinnas</t>
  </si>
  <si>
    <t>hoonete juurde jalgrattaparklate rajamine hoone mahus</t>
  </si>
  <si>
    <t>3.1.3</t>
  </si>
  <si>
    <t>Jalgratta- ja jalgteede ristumiskohtade ja jalakäijate sõidutee ületuskohtade korrastamine sh. määratlemine, milline teeületuse liik on vastavasse liikluskeskkonda sobiv</t>
  </si>
  <si>
    <t>3.1.4</t>
  </si>
  <si>
    <t>Kõnniteede olukorra inventeerimine ja rekonstrueerimise tegevuskava koostamine</t>
  </si>
  <si>
    <t>3.1.5</t>
  </si>
  <si>
    <t>Kõnniteede, jalgrattateede ja -radade rajamine ning renoveerimine</t>
  </si>
  <si>
    <t>arengukava 1.3.4.3</t>
  </si>
  <si>
    <t>3.1.6</t>
  </si>
  <si>
    <t>Jalgratta- ja jalgteede tähistuse korrastamine ja uuendamine</t>
  </si>
  <si>
    <t>3.1.7</t>
  </si>
  <si>
    <t xml:space="preserve">Ülekäiguradadele kohtvalgustuse paigaldamine </t>
  </si>
  <si>
    <t>3.1.8</t>
  </si>
  <si>
    <t>Teehoolde, eriti libedustõrje prioriteetide määramisel jalakäijate liikumisteede ja probleemkohtadega (ülekäigurajad, ühissõidukipeatused, kõnniteed, tõusud ja ristmikud) arvestamine</t>
  </si>
  <si>
    <t>3.2</t>
  </si>
  <si>
    <t>Meede: Uute sildade, põhi- ja jaotustänavate ehitamine</t>
  </si>
  <si>
    <t>3.2.1</t>
  </si>
  <si>
    <t>Tartu idapoolne ringtee (Võru t. kuni Lammi t.)</t>
  </si>
  <si>
    <t>arengukava 1.3.2.1; 1.3.2.5</t>
  </si>
  <si>
    <t>3.2.2</t>
  </si>
  <si>
    <t>Tuglase ja Ropka silla rajamise ettevalmistustööd</t>
  </si>
  <si>
    <t>3.3</t>
  </si>
  <si>
    <t>Meede: Olemasolevate sildade, põhi- ja jaotustänavate renoveerimine</t>
  </si>
  <si>
    <t>3.3.1</t>
  </si>
  <si>
    <t>Projekteerimine, sh.</t>
  </si>
  <si>
    <t>arengukava 1.3.3.1</t>
  </si>
  <si>
    <t>Mõisavahe tn.-Räpina mnt. ühendustee projekteerimine</t>
  </si>
  <si>
    <t>Idaringtee projekteerimine</t>
  </si>
  <si>
    <t>3.3.2</t>
  </si>
  <si>
    <t>Renoveerimine:</t>
  </si>
  <si>
    <t>arengukava 1.3.3.2</t>
  </si>
  <si>
    <t>Muuseumi tee (Narva mnt-Roosi t.)</t>
  </si>
  <si>
    <t>Roosi t.  (Jänese t. - Vahi t.)</t>
  </si>
  <si>
    <t>Ühendustee Mõisavahe tn. ja Räpina mnt. vahel</t>
  </si>
  <si>
    <t>Võidu silla rekonstrueerimisprojekti koostamine</t>
  </si>
  <si>
    <t>Sõpruse silla rekonstrueerimisprojekti koostamine</t>
  </si>
  <si>
    <t>Võidu silla rekonstrueerimine</t>
  </si>
  <si>
    <t>Sõpruse silla rekonstrueerimine</t>
  </si>
  <si>
    <t>3.4</t>
  </si>
  <si>
    <t>Meede: Juurdepääsutänavate ja tehnovõrkude ehitamine ning renoveerimine</t>
  </si>
  <si>
    <t>3.4.1</t>
  </si>
  <si>
    <t>Asfaltkattega tänavate ülekatted</t>
  </si>
  <si>
    <t>arengukava 1.3.4.1</t>
  </si>
  <si>
    <t>3.4.2</t>
  </si>
  <si>
    <t>Kruusatänavate asfalteerimine, hooldus</t>
  </si>
  <si>
    <t>arengukava 1.3.4.2</t>
  </si>
  <si>
    <t>3.4.3</t>
  </si>
  <si>
    <t>Kallasradade, kaldakindlustuste ja promenaadide rajamine ning renoveerimine</t>
  </si>
  <si>
    <t xml:space="preserve">arengukava 1.3.4.4  </t>
  </si>
  <si>
    <t>3.4.4</t>
  </si>
  <si>
    <t>Miljööväärtuslike alade tehniline taristu</t>
  </si>
  <si>
    <t>arengukava 1.3.4.6</t>
  </si>
  <si>
    <t>3.4.5</t>
  </si>
  <si>
    <t>Uusasustuspiirkondade kvartalisisesed tänavad</t>
  </si>
  <si>
    <t>arengukava 1.3.4.7</t>
  </si>
  <si>
    <t>3.4.6</t>
  </si>
  <si>
    <t>Vanalinna tänavate rekonstrueerimine ja miljööväärtuslike elementide taastamine</t>
  </si>
  <si>
    <t>arengukava 1.3.4.8</t>
  </si>
  <si>
    <t>3.4.7</t>
  </si>
  <si>
    <t>Treppide ehitamine ja renoveerimine</t>
  </si>
  <si>
    <t>arengukava 1.3.4.12</t>
  </si>
  <si>
    <t>3.4.8</t>
  </si>
  <si>
    <t>Tänavavalgustuse rekonstrueerimine, sh:</t>
  </si>
  <si>
    <t>Säästuvalgustite paigaldamine</t>
  </si>
  <si>
    <t>Betoonmastide vahetamine</t>
  </si>
  <si>
    <t>Intelligentse juhtimissüsteemi väljaarendamine</t>
  </si>
  <si>
    <t>Valgustuse toiteliinide ehitus</t>
  </si>
  <si>
    <t>Välisvalgustuse projekteerimine</t>
  </si>
  <si>
    <t>Sildade valgustuse parandamine (Võidu sild, Kaarsild jne)</t>
  </si>
  <si>
    <t>Tänavavalgustuse paigaldamine valgustamata kohtadesse</t>
  </si>
  <si>
    <t>4.</t>
  </si>
  <si>
    <t>KESKKONNASEISUND</t>
  </si>
  <si>
    <r>
      <t>Eesmärk:</t>
    </r>
    <r>
      <rPr>
        <b/>
        <sz val="10"/>
        <rFont val="Calibri"/>
        <family val="2"/>
      </rPr>
      <t xml:space="preserve"> </t>
    </r>
    <r>
      <rPr>
        <b/>
        <i/>
        <sz val="10"/>
        <rFont val="Calibri"/>
        <family val="2"/>
      </rPr>
      <t>Transpordi negatiivne mõju keskkonnale on vähenenud</t>
    </r>
  </si>
  <si>
    <t>4.1</t>
  </si>
  <si>
    <t>Meede: Keskkonnasõbralike sõidukite kasutuselevõtu soodustamine</t>
  </si>
  <si>
    <t>4.1.1</t>
  </si>
  <si>
    <t>Keskkonnasõbralike gaasil sõitvate busside kasutuse suurendamine Tartus ja biogaasi kasutuselevõtu arendamine linna transpordisüsteemis.</t>
  </si>
  <si>
    <t>4.1.2</t>
  </si>
  <si>
    <t>Elektrisõidukite laadimispunktide rajamine</t>
  </si>
  <si>
    <t>4.1.3</t>
  </si>
  <si>
    <r>
      <t>Keskkonnasõbralike taksode eelistamisvõimaluste määratlemine</t>
    </r>
    <r>
      <rPr>
        <sz val="8"/>
        <rFont val="Arial"/>
        <family val="2"/>
      </rPr>
      <t xml:space="preserve"> ja teadlikkuse tõstmine</t>
    </r>
  </si>
  <si>
    <t>4.1.4</t>
  </si>
  <si>
    <t>Elektri- ja gaasisõidukitele parkimissoodustuse väljatöötamine</t>
  </si>
  <si>
    <t>4.2</t>
  </si>
  <si>
    <t>Meede: Transpordi keskkonnamõju seire</t>
  </si>
  <si>
    <t>4.2.1</t>
  </si>
  <si>
    <t>Välisõhu seire sh:</t>
  </si>
  <si>
    <t>arengukava  2.2.9</t>
  </si>
  <si>
    <t>Peentolmu ja osooni pistelise seire tõhustamine</t>
  </si>
  <si>
    <t>Saastetaseme piirväärtusi ületavate piirkondade kindlakstegemine</t>
  </si>
  <si>
    <t>Õhusaaste vähendamise tegevuskava</t>
  </si>
  <si>
    <t>4.2.2</t>
  </si>
  <si>
    <t>Müra ja vibratsiooni seire sh:</t>
  </si>
  <si>
    <t>Linna strateegilise mürakaardi koostamine</t>
  </si>
  <si>
    <t>arengukava 2.2.11</t>
  </si>
  <si>
    <t>Linna müra vähendamise tegevuskava koostamine</t>
  </si>
  <si>
    <t>Müra ja vibratsiooni vähendamise meetmete rakendamine (nt raudteel), sh müratõkete ehitamine</t>
  </si>
  <si>
    <t>4.3</t>
  </si>
  <si>
    <t>Meede: Keskkonnateadlikkuse edendamine ja keskkonnainfo kättesaadavuse parandamine</t>
  </si>
  <si>
    <t>4.3.1</t>
  </si>
  <si>
    <t>Maakasutuse- ja transpordiplaneerimisega tegelevate linnavalitsuse spetsialistide keskkonnaalane õpe</t>
  </si>
  <si>
    <t>4.3.2</t>
  </si>
  <si>
    <t>Elanike keskkonnateadlikkuse tõstmine sh.:</t>
  </si>
  <si>
    <t>arengukava 2.2.8</t>
  </si>
  <si>
    <t>Laste transpordialase keskkonnateadlikkuse tõstmine</t>
  </si>
  <si>
    <t>Keskkonnaalaste andmete (õhu kvaliteet, müra, vibratsioon jne) kättesaadavuse tagamine huvilistele</t>
  </si>
  <si>
    <t>5.</t>
  </si>
  <si>
    <t>LIIKLUSOHUTUS</t>
  </si>
  <si>
    <r>
      <t>Eesmärk:</t>
    </r>
    <r>
      <rPr>
        <b/>
        <sz val="10"/>
        <rFont val="Calibri"/>
        <family val="2"/>
      </rPr>
      <t xml:space="preserve"> </t>
    </r>
    <r>
      <rPr>
        <b/>
        <i/>
        <sz val="10"/>
        <rFont val="Calibri"/>
        <family val="2"/>
      </rPr>
      <t>Liiklusõnnetustest hukkunute ja kannatanute arv on vähenenud</t>
    </r>
  </si>
  <si>
    <t>5.1</t>
  </si>
  <si>
    <t>Meede: Liiklusohutusalase tegevuse süsteemsem korraldus ja informatsiooni kättesaadavuse parandamine</t>
  </si>
  <si>
    <t>5.1.1</t>
  </si>
  <si>
    <t>Liiklusohutusspetsialisti ametikoha loomine</t>
  </si>
  <si>
    <t>5.1.2</t>
  </si>
  <si>
    <t xml:space="preserve">Politseist saadud inimvigastustega  liiklusõnnetuste ülevaadete esitamine Tartu liiklusnõukogule koos analüüsiga liiklusõnnetuse toimumise peamistest põhjustest </t>
  </si>
  <si>
    <t>xx</t>
  </si>
  <si>
    <t>5.1.3</t>
  </si>
  <si>
    <t xml:space="preserve">Tartu liiklusohutusprogrammi tulemuslikkuse hindamise ja meetmete arutelu ümarlaua korraldamine </t>
  </si>
  <si>
    <t>5.1.4</t>
  </si>
  <si>
    <t>Erinevate ametkondade (nt Politsei- ja piirivalveamet, Maanteeamet, linnavalitsus)  poolt läbividud liiklusohutust puudutavate uuringutulemuste vahetamine</t>
  </si>
  <si>
    <t>5.2</t>
  </si>
  <si>
    <t>Meede: Liiklusohutusprobleemide teadvustamisele suunatud kampaaniate, koolituste ja ürituste korraldamine ja toetamine</t>
  </si>
  <si>
    <t>5.2.1</t>
  </si>
  <si>
    <t xml:space="preserve">Liiklusohutust puudutavate omaalgatuslike projektide (sh. kampaaniad,autovaba päev,  ratta hooaja avamine, rattavarguse vastased kampaaniad) liiklusteemalised päevad jne.) toetamine </t>
  </si>
  <si>
    <t>5.2.2</t>
  </si>
  <si>
    <t>Elanike liiklusohutusalane teavitus ja koolitus</t>
  </si>
  <si>
    <t>THO</t>
  </si>
  <si>
    <t>5.2.3</t>
  </si>
  <si>
    <t>Informatsiooni vahendamine riiklike liiklusohutuskampaaniate ja ürituste kohta</t>
  </si>
  <si>
    <t>5.2.4</t>
  </si>
  <si>
    <t xml:space="preserve">Kohalikele  liikluskäitumise ebakohtadele suunatud liiklusohutuskampaaniate läbiviimine, kasutades kohalikke teabevahendeid ja korraldades avalikke üritusi </t>
  </si>
  <si>
    <t>5.2.5</t>
  </si>
  <si>
    <t xml:space="preserve">Mopeedijuhtidele suunatud ohutu sõitmise infoürituste korraldamine </t>
  </si>
  <si>
    <t>KO</t>
  </si>
  <si>
    <t>5.3</t>
  </si>
  <si>
    <t>Meede: Liiklusohutusega seotud teemade parem teavitus</t>
  </si>
  <si>
    <t>5.3.1</t>
  </si>
  <si>
    <t>Liiklusohutusest ja sellega seotud valdkondadest laialdasem teavitamine läbi erinevate infokanalite.</t>
  </si>
  <si>
    <t>LMO, LPMKO, ASO, HO</t>
  </si>
  <si>
    <t>5.3.2</t>
  </si>
  <si>
    <t>Ülelinnaliste ürituste raames (nt tarkusepäev) ka liiklusohutuse temaatika käsitlemine</t>
  </si>
  <si>
    <t>KO, HO</t>
  </si>
  <si>
    <t>5.3.3</t>
  </si>
  <si>
    <t>Lasteaedade ja koolide lastevanemate üldkoosolekutel liiklusohutusalaste loengute läbiviimine</t>
  </si>
  <si>
    <t>5.4</t>
  </si>
  <si>
    <t>Meede: Liiklusrikkumiste üle järelevalve tõhustamine</t>
  </si>
  <si>
    <t>5.4.1</t>
  </si>
  <si>
    <t>Liiklusliini (14900) võimaluste parem teavitus (sh meelespeakleepsud)</t>
  </si>
  <si>
    <t>5.4.2</t>
  </si>
  <si>
    <t xml:space="preserve">Heakorratelefoni 1789 kui liiklusohtudest teavitamise võimaluse propageerimine  </t>
  </si>
  <si>
    <t>5.4.3</t>
  </si>
  <si>
    <t>Pilootprojekt- kiirusemõõteradarite paigaldamine Tartu sissesõiduteedele ja alandatud piirkiirusega aladele</t>
  </si>
  <si>
    <t>5.4.4</t>
  </si>
  <si>
    <t xml:space="preserve">Jälgimiskaamerate (kiirus, keelava fooritulega ristmiku ületamine, ühissõidukirada, lubamatu parkimine) soetamine,  paigaldamine ja haldamine </t>
  </si>
  <si>
    <t>5.4.5</t>
  </si>
  <si>
    <t>Koostöös politseiga teavituskampaania raames  liiklusrikkumiste kontrolli läbiviimine</t>
  </si>
  <si>
    <t>5.5</t>
  </si>
  <si>
    <t>Meede: Liikluskeskkonna ohutust kaardistavate uuringute läbiviimine</t>
  </si>
  <si>
    <t>5.5.1</t>
  </si>
  <si>
    <t>Tartu liiklusõnnetuste analüüsi teostamine, liiklusõnnetuste koondumiskohtade väljaselgitamine ja nende ohtlikkuse vähendamise kava väljatöötamine</t>
  </si>
  <si>
    <t>5.5.2</t>
  </si>
  <si>
    <t>Kooliteel esinevate liiklusohtude kaardistamine õpilaste seas</t>
  </si>
  <si>
    <t>5.6</t>
  </si>
  <si>
    <t>Meede: Teede ja tänavate säästev ja ohutu planeerimine, projekteerimine ja rekonstrueerimine</t>
  </si>
  <si>
    <t>5.6.1</t>
  </si>
  <si>
    <t>Üld- ja detailplaneeringute liiklusohutusalane auditeerimine</t>
  </si>
  <si>
    <t>5.6.2</t>
  </si>
  <si>
    <t>Teeprojektide liiklusohutusalane auditeerimine</t>
  </si>
  <si>
    <t>5.6.3</t>
  </si>
  <si>
    <t>Ohtlike teelõikude ja teeprojektieelne auditeerimine (inspekteerimine) ja ülevaatus</t>
  </si>
  <si>
    <t>5.6.4</t>
  </si>
  <si>
    <t>Liiklusõnnetuste analüüsi alusel tänavate ohutustamine (sh. ristmike rekonstrueerimine ohutuse suurendamise eesmärgil)</t>
  </si>
  <si>
    <t>5.6.5</t>
  </si>
  <si>
    <t>Liikluskeskkonna ohutumaks muutmine Tartu linna läbivatel põhitänavatel ja rahvusvahelise maantee osadel</t>
  </si>
  <si>
    <t>5.6.6</t>
  </si>
  <si>
    <t xml:space="preserve">Uute teeobjektide planeerimisel erivajadustega inimeste liikumisnõuete arvestamine </t>
  </si>
  <si>
    <t>Kulud kokku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</si>
</sst>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#,##0"/>
    <numFmt numFmtId="167" formatCode="0.0"/>
    <numFmt numFmtId="168" formatCode="#,##0.0"/>
    <numFmt numFmtId="169" formatCode="0"/>
  </numFmts>
  <fonts count="37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b/>
      <sz val="16"/>
      <color indexed="8"/>
      <name val="Calibri"/>
      <family val="2"/>
    </font>
    <font>
      <b/>
      <sz val="10"/>
      <color indexed="8"/>
      <name val="Calibri"/>
      <family val="2"/>
    </font>
    <font>
      <b/>
      <sz val="11"/>
      <name val="Calibri"/>
      <family val="2"/>
    </font>
    <font>
      <b/>
      <i/>
      <sz val="10"/>
      <name val="Calibri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indexed="17"/>
      <name val="Calibri"/>
      <family val="2"/>
    </font>
    <font>
      <sz val="10"/>
      <color indexed="17"/>
      <name val="Arial"/>
      <family val="2"/>
    </font>
    <font>
      <i/>
      <sz val="10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i/>
      <sz val="10"/>
      <color indexed="10"/>
      <name val="Arial"/>
      <family val="2"/>
    </font>
    <font>
      <b/>
      <sz val="10"/>
      <name val="Calibri"/>
      <family val="2"/>
    </font>
    <font>
      <b/>
      <sz val="10"/>
      <color indexed="10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" fillId="3" borderId="0" applyNumberFormat="0" applyBorder="0" applyAlignment="0" applyProtection="0"/>
    <xf numFmtId="164" fontId="4" fillId="20" borderId="1" applyNumberFormat="0" applyAlignment="0" applyProtection="0"/>
    <xf numFmtId="164" fontId="5" fillId="21" borderId="2" applyNumberFormat="0" applyAlignment="0" applyProtection="0"/>
    <xf numFmtId="164" fontId="6" fillId="0" borderId="0" applyNumberFormat="0" applyFill="0" applyBorder="0" applyAlignment="0" applyProtection="0"/>
    <xf numFmtId="164" fontId="7" fillId="4" borderId="0" applyNumberFormat="0" applyBorder="0" applyAlignment="0" applyProtection="0"/>
    <xf numFmtId="164" fontId="8" fillId="0" borderId="3" applyNumberFormat="0" applyFill="0" applyAlignment="0" applyProtection="0"/>
    <xf numFmtId="164" fontId="9" fillId="0" borderId="4" applyNumberFormat="0" applyFill="0" applyAlignment="0" applyProtection="0"/>
    <xf numFmtId="164" fontId="10" fillId="0" borderId="5" applyNumberFormat="0" applyFill="0" applyAlignment="0" applyProtection="0"/>
    <xf numFmtId="164" fontId="10" fillId="0" borderId="0" applyNumberFormat="0" applyFill="0" applyBorder="0" applyAlignment="0" applyProtection="0"/>
    <xf numFmtId="164" fontId="11" fillId="7" borderId="1" applyNumberFormat="0" applyAlignment="0" applyProtection="0"/>
    <xf numFmtId="164" fontId="12" fillId="0" borderId="6" applyNumberFormat="0" applyFill="0" applyAlignment="0" applyProtection="0"/>
    <xf numFmtId="164" fontId="13" fillId="22" borderId="0" applyNumberFormat="0" applyBorder="0" applyAlignment="0" applyProtection="0"/>
    <xf numFmtId="164" fontId="1" fillId="0" borderId="0">
      <alignment/>
      <protection/>
    </xf>
    <xf numFmtId="164" fontId="0" fillId="23" borderId="7" applyNumberFormat="0" applyAlignment="0" applyProtection="0"/>
    <xf numFmtId="164" fontId="14" fillId="20" borderId="8" applyNumberFormat="0" applyAlignment="0" applyProtection="0"/>
    <xf numFmtId="164" fontId="15" fillId="0" borderId="0" applyNumberFormat="0" applyFill="0" applyBorder="0" applyAlignment="0" applyProtection="0"/>
    <xf numFmtId="164" fontId="16" fillId="0" borderId="9" applyNumberFormat="0" applyFill="0" applyAlignment="0" applyProtection="0"/>
    <xf numFmtId="164" fontId="17" fillId="0" borderId="0" applyNumberFormat="0" applyFill="0" applyBorder="0" applyAlignment="0" applyProtection="0"/>
  </cellStyleXfs>
  <cellXfs count="178">
    <xf numFmtId="164" fontId="0" fillId="0" borderId="0" xfId="0" applyAlignment="1">
      <alignment/>
    </xf>
    <xf numFmtId="165" fontId="0" fillId="0" borderId="0" xfId="0" applyNumberFormat="1" applyAlignment="1">
      <alignment horizontal="center" vertical="top"/>
    </xf>
    <xf numFmtId="164" fontId="0" fillId="0" borderId="0" xfId="0" applyAlignment="1">
      <alignment horizontal="left" vertical="top" wrapText="1"/>
    </xf>
    <xf numFmtId="164" fontId="0" fillId="0" borderId="0" xfId="0" applyFont="1" applyAlignment="1">
      <alignment horizontal="center" vertical="top"/>
    </xf>
    <xf numFmtId="164" fontId="0" fillId="0" borderId="0" xfId="0" applyAlignment="1">
      <alignment horizontal="center" vertical="top"/>
    </xf>
    <xf numFmtId="164" fontId="0" fillId="0" borderId="0" xfId="0" applyAlignment="1">
      <alignment horizontal="left" vertical="top"/>
    </xf>
    <xf numFmtId="164" fontId="18" fillId="0" borderId="0" xfId="0" applyFont="1" applyAlignment="1">
      <alignment horizontal="left" vertical="top"/>
    </xf>
    <xf numFmtId="164" fontId="19" fillId="0" borderId="0" xfId="0" applyFont="1" applyBorder="1" applyAlignment="1">
      <alignment horizontal="center"/>
    </xf>
    <xf numFmtId="165" fontId="16" fillId="8" borderId="10" xfId="0" applyNumberFormat="1" applyFont="1" applyFill="1" applyBorder="1" applyAlignment="1">
      <alignment horizontal="center"/>
    </xf>
    <xf numFmtId="164" fontId="16" fillId="8" borderId="11" xfId="30" applyNumberFormat="1" applyFont="1" applyFill="1" applyBorder="1" applyAlignment="1" applyProtection="1">
      <alignment vertical="center"/>
      <protection/>
    </xf>
    <xf numFmtId="166" fontId="20" fillId="8" borderId="11" xfId="30" applyNumberFormat="1" applyFont="1" applyFill="1" applyBorder="1" applyAlignment="1" applyProtection="1">
      <alignment horizontal="center" vertical="center"/>
      <protection/>
    </xf>
    <xf numFmtId="164" fontId="21" fillId="22" borderId="10" xfId="30" applyNumberFormat="1" applyFont="1" applyFill="1" applyBorder="1" applyAlignment="1" applyProtection="1">
      <alignment horizontal="left" vertical="center"/>
      <protection/>
    </xf>
    <xf numFmtId="164" fontId="23" fillId="8" borderId="12" xfId="30" applyNumberFormat="1" applyFont="1" applyFill="1" applyBorder="1" applyAlignment="1" applyProtection="1">
      <alignment horizontal="left"/>
      <protection/>
    </xf>
    <xf numFmtId="166" fontId="24" fillId="8" borderId="12" xfId="30" applyNumberFormat="1" applyFont="1" applyFill="1" applyBorder="1" applyAlignment="1" applyProtection="1">
      <alignment horizontal="center"/>
      <protection/>
    </xf>
    <xf numFmtId="164" fontId="23" fillId="8" borderId="12" xfId="0" applyFont="1" applyFill="1" applyBorder="1" applyAlignment="1">
      <alignment horizontal="center" vertical="center"/>
    </xf>
    <xf numFmtId="166" fontId="23" fillId="8" borderId="13" xfId="30" applyNumberFormat="1" applyFont="1" applyFill="1" applyBorder="1" applyAlignment="1" applyProtection="1">
      <alignment horizontal="center"/>
      <protection/>
    </xf>
    <xf numFmtId="166" fontId="23" fillId="8" borderId="10" xfId="30" applyNumberFormat="1" applyFont="1" applyFill="1" applyBorder="1" applyAlignment="1" applyProtection="1">
      <alignment horizontal="center" vertical="center" wrapText="1"/>
      <protection/>
    </xf>
    <xf numFmtId="164" fontId="23" fillId="8" borderId="10" xfId="0" applyFont="1" applyFill="1" applyBorder="1" applyAlignment="1">
      <alignment horizontal="center"/>
    </xf>
    <xf numFmtId="164" fontId="23" fillId="8" borderId="10" xfId="0" applyFont="1" applyFill="1" applyBorder="1" applyAlignment="1">
      <alignment horizontal="center" vertical="center"/>
    </xf>
    <xf numFmtId="164" fontId="0" fillId="8" borderId="10" xfId="0" applyFont="1" applyFill="1" applyBorder="1" applyAlignment="1">
      <alignment horizontal="center" vertical="top" wrapText="1"/>
    </xf>
    <xf numFmtId="164" fontId="24" fillId="8" borderId="10" xfId="0" applyFont="1" applyFill="1" applyBorder="1" applyAlignment="1">
      <alignment horizontal="center" vertical="top" wrapText="1"/>
    </xf>
    <xf numFmtId="166" fontId="23" fillId="8" borderId="11" xfId="30" applyNumberFormat="1" applyFont="1" applyFill="1" applyBorder="1" applyAlignment="1" applyProtection="1">
      <alignment horizontal="center" vertical="center" wrapText="1"/>
      <protection/>
    </xf>
    <xf numFmtId="164" fontId="0" fillId="8" borderId="11" xfId="0" applyFont="1" applyFill="1" applyBorder="1" applyAlignment="1">
      <alignment horizontal="center" vertical="top" wrapText="1"/>
    </xf>
    <xf numFmtId="165" fontId="25" fillId="4" borderId="10" xfId="48" applyNumberFormat="1" applyFont="1" applyBorder="1" applyAlignment="1" applyProtection="1">
      <alignment horizontal="center" vertical="top"/>
      <protection/>
    </xf>
    <xf numFmtId="164" fontId="26" fillId="4" borderId="10" xfId="48" applyNumberFormat="1" applyFont="1" applyBorder="1" applyAlignment="1" applyProtection="1">
      <alignment horizontal="left" vertical="top" wrapText="1"/>
      <protection/>
    </xf>
    <xf numFmtId="165" fontId="18" fillId="0" borderId="10" xfId="0" applyNumberFormat="1" applyFont="1" applyFill="1" applyBorder="1" applyAlignment="1">
      <alignment horizontal="center" vertical="top"/>
    </xf>
    <xf numFmtId="164" fontId="0" fillId="24" borderId="10" xfId="0" applyFont="1" applyFill="1" applyBorder="1" applyAlignment="1">
      <alignment horizontal="left" vertical="top" wrapText="1"/>
    </xf>
    <xf numFmtId="164" fontId="0" fillId="0" borderId="11" xfId="0" applyFont="1" applyFill="1" applyBorder="1" applyAlignment="1">
      <alignment horizontal="center" vertical="top"/>
    </xf>
    <xf numFmtId="167" fontId="0" fillId="22" borderId="10" xfId="0" applyNumberFormat="1" applyFont="1" applyFill="1" applyBorder="1" applyAlignment="1">
      <alignment horizontal="center" vertical="top"/>
    </xf>
    <xf numFmtId="167" fontId="0" fillId="0" borderId="10" xfId="0" applyNumberFormat="1" applyFont="1" applyFill="1" applyBorder="1" applyAlignment="1">
      <alignment horizontal="center" vertical="top"/>
    </xf>
    <xf numFmtId="164" fontId="0" fillId="0" borderId="10" xfId="0" applyFont="1" applyFill="1" applyBorder="1" applyAlignment="1">
      <alignment horizontal="center" vertical="top"/>
    </xf>
    <xf numFmtId="167" fontId="0" fillId="0" borderId="10" xfId="0" applyNumberFormat="1" applyFont="1" applyBorder="1" applyAlignment="1">
      <alignment horizontal="center" vertical="top"/>
    </xf>
    <xf numFmtId="164" fontId="0" fillId="0" borderId="14" xfId="0" applyFont="1" applyFill="1" applyBorder="1" applyAlignment="1">
      <alignment horizontal="center" vertical="top"/>
    </xf>
    <xf numFmtId="167" fontId="0" fillId="0" borderId="14" xfId="0" applyNumberFormat="1" applyFont="1" applyFill="1" applyBorder="1" applyAlignment="1">
      <alignment horizontal="center" vertical="top"/>
    </xf>
    <xf numFmtId="164" fontId="0" fillId="22" borderId="10" xfId="0" applyFont="1" applyFill="1" applyBorder="1" applyAlignment="1">
      <alignment horizontal="center" vertical="top"/>
    </xf>
    <xf numFmtId="164" fontId="27" fillId="0" borderId="10" xfId="0" applyFont="1" applyFill="1" applyBorder="1" applyAlignment="1">
      <alignment horizontal="left" vertical="top" wrapText="1"/>
    </xf>
    <xf numFmtId="164" fontId="0" fillId="0" borderId="10" xfId="0" applyFont="1" applyBorder="1" applyAlignment="1">
      <alignment horizontal="center" vertical="top" wrapText="1"/>
    </xf>
    <xf numFmtId="164" fontId="0" fillId="0" borderId="10" xfId="0" applyFont="1" applyBorder="1" applyAlignment="1">
      <alignment horizontal="center" vertical="top"/>
    </xf>
    <xf numFmtId="165" fontId="18" fillId="0" borderId="11" xfId="0" applyNumberFormat="1" applyFont="1" applyFill="1" applyBorder="1" applyAlignment="1">
      <alignment horizontal="center" vertical="top"/>
    </xf>
    <xf numFmtId="168" fontId="28" fillId="22" borderId="11" xfId="0" applyNumberFormat="1" applyFont="1" applyFill="1" applyBorder="1" applyAlignment="1">
      <alignment horizontal="center" vertical="top"/>
    </xf>
    <xf numFmtId="168" fontId="28" fillId="0" borderId="11" xfId="0" applyNumberFormat="1" applyFont="1" applyFill="1" applyBorder="1" applyAlignment="1">
      <alignment horizontal="center" vertical="top"/>
    </xf>
    <xf numFmtId="164" fontId="0" fillId="22" borderId="11" xfId="0" applyFont="1" applyFill="1" applyBorder="1" applyAlignment="1">
      <alignment horizontal="center" vertical="top"/>
    </xf>
    <xf numFmtId="167" fontId="0" fillId="0" borderId="11" xfId="0" applyNumberFormat="1" applyFont="1" applyFill="1" applyBorder="1" applyAlignment="1">
      <alignment horizontal="center" vertical="top"/>
    </xf>
    <xf numFmtId="165" fontId="18" fillId="0" borderId="10" xfId="0" applyNumberFormat="1" applyFont="1" applyBorder="1" applyAlignment="1">
      <alignment horizontal="center" vertical="top"/>
    </xf>
    <xf numFmtId="168" fontId="28" fillId="22" borderId="10" xfId="0" applyNumberFormat="1" applyFont="1" applyFill="1" applyBorder="1" applyAlignment="1">
      <alignment horizontal="center" vertical="top"/>
    </xf>
    <xf numFmtId="168" fontId="28" fillId="0" borderId="10" xfId="0" applyNumberFormat="1" applyFont="1" applyFill="1" applyBorder="1" applyAlignment="1">
      <alignment horizontal="center" vertical="top"/>
    </xf>
    <xf numFmtId="168" fontId="28" fillId="22" borderId="10" xfId="0" applyNumberFormat="1" applyFont="1" applyFill="1" applyBorder="1" applyAlignment="1">
      <alignment horizontal="center" vertical="center"/>
    </xf>
    <xf numFmtId="168" fontId="28" fillId="0" borderId="10" xfId="0" applyNumberFormat="1" applyFont="1" applyFill="1" applyBorder="1" applyAlignment="1">
      <alignment horizontal="center" vertical="center"/>
    </xf>
    <xf numFmtId="168" fontId="28" fillId="0" borderId="10" xfId="0" applyNumberFormat="1" applyFont="1" applyBorder="1" applyAlignment="1">
      <alignment horizontal="center" vertical="top"/>
    </xf>
    <xf numFmtId="167" fontId="0" fillId="22" borderId="11" xfId="0" applyNumberFormat="1" applyFont="1" applyFill="1" applyBorder="1" applyAlignment="1">
      <alignment horizontal="center" vertical="center"/>
    </xf>
    <xf numFmtId="164" fontId="0" fillId="0" borderId="10" xfId="0" applyFont="1" applyFill="1" applyBorder="1" applyAlignment="1">
      <alignment horizontal="left" vertical="top" wrapText="1"/>
    </xf>
    <xf numFmtId="168" fontId="28" fillId="0" borderId="12" xfId="0" applyNumberFormat="1" applyFont="1" applyFill="1" applyBorder="1" applyAlignment="1">
      <alignment horizontal="center" vertical="top"/>
    </xf>
    <xf numFmtId="168" fontId="28" fillId="22" borderId="12" xfId="0" applyNumberFormat="1" applyFont="1" applyFill="1" applyBorder="1" applyAlignment="1">
      <alignment horizontal="center" vertical="top"/>
    </xf>
    <xf numFmtId="168" fontId="0" fillId="22" borderId="11" xfId="0" applyNumberFormat="1" applyFont="1" applyFill="1" applyBorder="1" applyAlignment="1">
      <alignment horizontal="center" vertical="top"/>
    </xf>
    <xf numFmtId="164" fontId="0" fillId="0" borderId="10" xfId="0" applyFont="1" applyBorder="1" applyAlignment="1">
      <alignment horizontal="left" vertical="top" wrapText="1"/>
    </xf>
    <xf numFmtId="164" fontId="0" fillId="0" borderId="10" xfId="0" applyFont="1" applyFill="1" applyBorder="1" applyAlignment="1">
      <alignment horizontal="center" vertical="top" wrapText="1"/>
    </xf>
    <xf numFmtId="167" fontId="0" fillId="22" borderId="10" xfId="0" applyNumberFormat="1" applyFont="1" applyFill="1" applyBorder="1" applyAlignment="1">
      <alignment horizontal="center" vertical="center"/>
    </xf>
    <xf numFmtId="167" fontId="0" fillId="0" borderId="10" xfId="0" applyNumberFormat="1" applyFont="1" applyFill="1" applyBorder="1" applyAlignment="1">
      <alignment horizontal="center" vertical="center"/>
    </xf>
    <xf numFmtId="164" fontId="29" fillId="0" borderId="10" xfId="48" applyNumberFormat="1" applyFont="1" applyFill="1" applyBorder="1" applyAlignment="1" applyProtection="1">
      <alignment horizontal="left" vertical="top" wrapText="1"/>
      <protection/>
    </xf>
    <xf numFmtId="164" fontId="29" fillId="0" borderId="10" xfId="56" applyFont="1" applyFill="1" applyBorder="1" applyAlignment="1">
      <alignment horizontal="left" vertical="top" wrapText="1"/>
      <protection/>
    </xf>
    <xf numFmtId="165" fontId="18" fillId="24" borderId="10" xfId="0" applyNumberFormat="1" applyFont="1" applyFill="1" applyBorder="1" applyAlignment="1">
      <alignment horizontal="center" vertical="top"/>
    </xf>
    <xf numFmtId="164" fontId="28" fillId="24" borderId="10" xfId="56" applyFont="1" applyFill="1" applyBorder="1" applyAlignment="1">
      <alignment horizontal="left" vertical="top" wrapText="1"/>
      <protection/>
    </xf>
    <xf numFmtId="164" fontId="0" fillId="24" borderId="10" xfId="0" applyFont="1" applyFill="1" applyBorder="1" applyAlignment="1">
      <alignment horizontal="center" vertical="top"/>
    </xf>
    <xf numFmtId="167" fontId="0" fillId="24" borderId="10" xfId="0" applyNumberFormat="1" applyFont="1" applyFill="1" applyBorder="1" applyAlignment="1">
      <alignment horizontal="center" vertical="top"/>
    </xf>
    <xf numFmtId="164" fontId="0" fillId="0" borderId="10" xfId="0" applyFont="1" applyFill="1" applyBorder="1" applyAlignment="1">
      <alignment vertical="top"/>
    </xf>
    <xf numFmtId="164" fontId="0" fillId="0" borderId="15" xfId="0" applyFont="1" applyFill="1" applyBorder="1" applyAlignment="1">
      <alignment horizontal="center" vertical="top"/>
    </xf>
    <xf numFmtId="164" fontId="0" fillId="0" borderId="11" xfId="0" applyFont="1" applyFill="1" applyBorder="1" applyAlignment="1">
      <alignment horizontal="center" vertical="center"/>
    </xf>
    <xf numFmtId="164" fontId="18" fillId="0" borderId="0" xfId="0" applyFont="1" applyFill="1" applyAlignment="1">
      <alignment horizontal="left" vertical="top"/>
    </xf>
    <xf numFmtId="164" fontId="30" fillId="22" borderId="10" xfId="0" applyFont="1" applyFill="1" applyBorder="1" applyAlignment="1">
      <alignment horizontal="center" vertical="top"/>
    </xf>
    <xf numFmtId="164" fontId="0" fillId="0" borderId="10" xfId="0" applyFont="1" applyFill="1" applyBorder="1" applyAlignment="1">
      <alignment horizontal="center"/>
    </xf>
    <xf numFmtId="164" fontId="28" fillId="0" borderId="10" xfId="56" applyFont="1" applyFill="1" applyBorder="1" applyAlignment="1">
      <alignment horizontal="left" vertical="top" wrapText="1"/>
      <protection/>
    </xf>
    <xf numFmtId="164" fontId="0" fillId="0" borderId="10" xfId="56" applyFont="1" applyFill="1" applyBorder="1" applyAlignment="1">
      <alignment horizontal="left" vertical="top" wrapText="1"/>
      <protection/>
    </xf>
    <xf numFmtId="164" fontId="0" fillId="24" borderId="10" xfId="56" applyFont="1" applyFill="1" applyBorder="1" applyAlignment="1">
      <alignment horizontal="left" vertical="top" wrapText="1"/>
      <protection/>
    </xf>
    <xf numFmtId="164" fontId="0" fillId="0" borderId="10" xfId="48" applyNumberFormat="1" applyFont="1" applyFill="1" applyBorder="1" applyAlignment="1" applyProtection="1">
      <alignment horizontal="left" vertical="top" wrapText="1"/>
      <protection/>
    </xf>
    <xf numFmtId="168" fontId="0" fillId="22" borderId="10" xfId="0" applyNumberFormat="1" applyFont="1" applyFill="1" applyBorder="1" applyAlignment="1">
      <alignment horizontal="center" vertical="top" wrapText="1"/>
    </xf>
    <xf numFmtId="168" fontId="0" fillId="0" borderId="10" xfId="0" applyNumberFormat="1" applyFont="1" applyFill="1" applyBorder="1" applyAlignment="1">
      <alignment horizontal="center" vertical="top" wrapText="1"/>
    </xf>
    <xf numFmtId="168" fontId="28" fillId="22" borderId="10" xfId="0" applyNumberFormat="1" applyFont="1" applyFill="1" applyBorder="1" applyAlignment="1">
      <alignment horizontal="center" vertical="top" wrapText="1"/>
    </xf>
    <xf numFmtId="168" fontId="0" fillId="0" borderId="10" xfId="0" applyNumberFormat="1" applyFont="1" applyBorder="1" applyAlignment="1">
      <alignment horizontal="center" vertical="top"/>
    </xf>
    <xf numFmtId="168" fontId="0" fillId="22" borderId="10" xfId="0" applyNumberFormat="1" applyFont="1" applyFill="1" applyBorder="1" applyAlignment="1">
      <alignment horizontal="center" vertical="top"/>
    </xf>
    <xf numFmtId="168" fontId="0" fillId="0" borderId="10" xfId="0" applyNumberFormat="1" applyFont="1" applyFill="1" applyBorder="1" applyAlignment="1">
      <alignment horizontal="center" vertical="top"/>
    </xf>
    <xf numFmtId="164" fontId="0" fillId="24" borderId="10" xfId="48" applyNumberFormat="1" applyFont="1" applyFill="1" applyBorder="1" applyAlignment="1" applyProtection="1">
      <alignment horizontal="left" vertical="top" wrapText="1"/>
      <protection/>
    </xf>
    <xf numFmtId="168" fontId="0" fillId="0" borderId="16" xfId="0" applyNumberFormat="1" applyFont="1" applyBorder="1" applyAlignment="1">
      <alignment horizontal="center" vertical="top"/>
    </xf>
    <xf numFmtId="164" fontId="31" fillId="0" borderId="0" xfId="0" applyFont="1" applyAlignment="1">
      <alignment horizontal="left" vertical="top"/>
    </xf>
    <xf numFmtId="164" fontId="32" fillId="0" borderId="0" xfId="0" applyFont="1" applyAlignment="1">
      <alignment horizontal="left" vertical="top"/>
    </xf>
    <xf numFmtId="164" fontId="0" fillId="0" borderId="11" xfId="0" applyFont="1" applyBorder="1" applyAlignment="1">
      <alignment horizontal="center" vertical="top"/>
    </xf>
    <xf numFmtId="167" fontId="0" fillId="22" borderId="11" xfId="0" applyNumberFormat="1" applyFont="1" applyFill="1" applyBorder="1" applyAlignment="1">
      <alignment horizontal="center" vertical="top"/>
    </xf>
    <xf numFmtId="164" fontId="0" fillId="0" borderId="16" xfId="56" applyFont="1" applyFill="1" applyBorder="1" applyAlignment="1">
      <alignment horizontal="left" vertical="top" wrapText="1"/>
      <protection/>
    </xf>
    <xf numFmtId="165" fontId="18" fillId="0" borderId="17" xfId="0" applyNumberFormat="1" applyFont="1" applyFill="1" applyBorder="1" applyAlignment="1">
      <alignment horizontal="center" vertical="top"/>
    </xf>
    <xf numFmtId="164" fontId="0" fillId="0" borderId="17" xfId="56" applyFont="1" applyFill="1" applyBorder="1" applyAlignment="1">
      <alignment horizontal="left" vertical="top" wrapText="1"/>
      <protection/>
    </xf>
    <xf numFmtId="164" fontId="23" fillId="8" borderId="10" xfId="30" applyNumberFormat="1" applyFont="1" applyFill="1" applyBorder="1" applyAlignment="1" applyProtection="1">
      <alignment vertical="center"/>
      <protection/>
    </xf>
    <xf numFmtId="166" fontId="24" fillId="8" borderId="10" xfId="30" applyNumberFormat="1" applyFont="1" applyFill="1" applyBorder="1" applyAlignment="1" applyProtection="1">
      <alignment horizontal="center" vertical="center"/>
      <protection/>
    </xf>
    <xf numFmtId="164" fontId="24" fillId="22" borderId="10" xfId="30" applyNumberFormat="1" applyFont="1" applyFill="1" applyBorder="1" applyAlignment="1" applyProtection="1">
      <alignment horizontal="center" vertical="center"/>
      <protection/>
    </xf>
    <xf numFmtId="164" fontId="23" fillId="8" borderId="10" xfId="30" applyNumberFormat="1" applyFont="1" applyFill="1" applyBorder="1" applyAlignment="1" applyProtection="1">
      <alignment horizontal="left"/>
      <protection/>
    </xf>
    <xf numFmtId="166" fontId="24" fillId="8" borderId="10" xfId="30" applyNumberFormat="1" applyFont="1" applyFill="1" applyBorder="1" applyAlignment="1" applyProtection="1">
      <alignment horizontal="center"/>
      <protection/>
    </xf>
    <xf numFmtId="164" fontId="23" fillId="8" borderId="18" xfId="0" applyFont="1" applyFill="1" applyBorder="1" applyAlignment="1">
      <alignment horizontal="center" vertical="center"/>
    </xf>
    <xf numFmtId="166" fontId="23" fillId="8" borderId="16" xfId="30" applyNumberFormat="1" applyFont="1" applyFill="1" applyBorder="1" applyAlignment="1" applyProtection="1">
      <alignment horizontal="center"/>
      <protection/>
    </xf>
    <xf numFmtId="166" fontId="23" fillId="8" borderId="16" xfId="30" applyNumberFormat="1" applyFont="1" applyFill="1" applyBorder="1" applyAlignment="1" applyProtection="1">
      <alignment horizontal="center" vertical="center" wrapText="1"/>
      <protection/>
    </xf>
    <xf numFmtId="164" fontId="23" fillId="8" borderId="18" xfId="0" applyFont="1" applyFill="1" applyBorder="1" applyAlignment="1">
      <alignment horizontal="center"/>
    </xf>
    <xf numFmtId="166" fontId="23" fillId="8" borderId="18" xfId="30" applyNumberFormat="1" applyFont="1" applyFill="1" applyBorder="1" applyAlignment="1" applyProtection="1">
      <alignment horizontal="center" vertical="center" wrapText="1"/>
      <protection/>
    </xf>
    <xf numFmtId="167" fontId="0" fillId="0" borderId="0" xfId="0" applyNumberFormat="1" applyFont="1" applyAlignment="1">
      <alignment horizontal="center" vertical="top"/>
    </xf>
    <xf numFmtId="167" fontId="27" fillId="0" borderId="10" xfId="0" applyNumberFormat="1" applyFont="1" applyFill="1" applyBorder="1" applyAlignment="1">
      <alignment horizontal="center" vertical="top"/>
    </xf>
    <xf numFmtId="167" fontId="27" fillId="22" borderId="10" xfId="0" applyNumberFormat="1" applyFont="1" applyFill="1" applyBorder="1" applyAlignment="1">
      <alignment horizontal="center" vertical="top"/>
    </xf>
    <xf numFmtId="167" fontId="0" fillId="22" borderId="10" xfId="0" applyNumberFormat="1" applyFont="1" applyFill="1" applyBorder="1" applyAlignment="1">
      <alignment horizontal="center" vertical="top" wrapText="1"/>
    </xf>
    <xf numFmtId="167" fontId="0" fillId="0" borderId="10" xfId="0" applyNumberFormat="1" applyFont="1" applyBorder="1" applyAlignment="1">
      <alignment horizontal="center" vertical="top" wrapText="1"/>
    </xf>
    <xf numFmtId="167" fontId="28" fillId="22" borderId="10" xfId="0" applyNumberFormat="1" applyFont="1" applyFill="1" applyBorder="1" applyAlignment="1">
      <alignment horizontal="center" vertical="top"/>
    </xf>
    <xf numFmtId="167" fontId="28" fillId="0" borderId="10" xfId="0" applyNumberFormat="1" applyFont="1" applyBorder="1" applyAlignment="1">
      <alignment horizontal="center" vertical="top"/>
    </xf>
    <xf numFmtId="167" fontId="0" fillId="0" borderId="10" xfId="0" applyNumberFormat="1" applyFont="1" applyBorder="1" applyAlignment="1">
      <alignment horizontal="center" vertical="center"/>
    </xf>
    <xf numFmtId="164" fontId="0" fillId="0" borderId="11" xfId="0" applyFont="1" applyFill="1" applyBorder="1" applyAlignment="1">
      <alignment horizontal="center" vertical="top" wrapText="1"/>
    </xf>
    <xf numFmtId="167" fontId="0" fillId="22" borderId="10" xfId="0" applyNumberFormat="1" applyFont="1" applyFill="1" applyBorder="1" applyAlignment="1">
      <alignment horizontal="left" vertical="center"/>
    </xf>
    <xf numFmtId="165" fontId="28" fillId="0" borderId="10" xfId="56" applyNumberFormat="1" applyFont="1" applyFill="1" applyBorder="1" applyAlignment="1">
      <alignment horizontal="left" vertical="top" wrapText="1"/>
      <protection/>
    </xf>
    <xf numFmtId="164" fontId="28" fillId="0" borderId="10" xfId="48" applyNumberFormat="1" applyFont="1" applyFill="1" applyBorder="1" applyAlignment="1" applyProtection="1">
      <alignment horizontal="left" vertical="top" wrapText="1"/>
      <protection/>
    </xf>
    <xf numFmtId="164" fontId="28" fillId="0" borderId="10" xfId="56" applyFont="1" applyBorder="1" applyAlignment="1">
      <alignment horizontal="left" vertical="top" wrapText="1"/>
      <protection/>
    </xf>
    <xf numFmtId="164" fontId="0" fillId="0" borderId="10" xfId="56" applyFont="1" applyBorder="1" applyAlignment="1">
      <alignment horizontal="left" vertical="top" wrapText="1"/>
      <protection/>
    </xf>
    <xf numFmtId="164" fontId="24" fillId="0" borderId="10" xfId="0" applyFont="1" applyBorder="1" applyAlignment="1">
      <alignment horizontal="right" vertical="top"/>
    </xf>
    <xf numFmtId="167" fontId="32" fillId="22" borderId="10" xfId="0" applyNumberFormat="1" applyFont="1" applyFill="1" applyBorder="1" applyAlignment="1">
      <alignment horizontal="center" vertical="top"/>
    </xf>
    <xf numFmtId="167" fontId="32" fillId="0" borderId="10" xfId="0" applyNumberFormat="1" applyFont="1" applyBorder="1" applyAlignment="1">
      <alignment horizontal="center" vertical="top"/>
    </xf>
    <xf numFmtId="164" fontId="0" fillId="0" borderId="0" xfId="0" applyFont="1" applyAlignment="1">
      <alignment horizontal="left" vertical="top" wrapText="1"/>
    </xf>
    <xf numFmtId="164" fontId="0" fillId="0" borderId="11" xfId="0" applyFont="1" applyBorder="1" applyAlignment="1">
      <alignment horizontal="center" vertical="top" wrapText="1"/>
    </xf>
    <xf numFmtId="167" fontId="0" fillId="0" borderId="16" xfId="0" applyNumberFormat="1" applyFont="1" applyBorder="1" applyAlignment="1">
      <alignment horizontal="center" vertical="top"/>
    </xf>
    <xf numFmtId="167" fontId="0" fillId="0" borderId="11" xfId="0" applyNumberFormat="1" applyFont="1" applyBorder="1" applyAlignment="1">
      <alignment horizontal="center" vertical="top"/>
    </xf>
    <xf numFmtId="167" fontId="0" fillId="0" borderId="19" xfId="0" applyNumberFormat="1" applyFont="1" applyBorder="1" applyAlignment="1">
      <alignment horizontal="center" vertical="top"/>
    </xf>
    <xf numFmtId="167" fontId="0" fillId="0" borderId="11" xfId="0" applyNumberFormat="1" applyFont="1" applyBorder="1" applyAlignment="1">
      <alignment horizontal="center" vertical="top" wrapText="1"/>
    </xf>
    <xf numFmtId="164" fontId="0" fillId="0" borderId="16" xfId="0" applyFont="1" applyFill="1" applyBorder="1" applyAlignment="1">
      <alignment horizontal="left" vertical="top" wrapText="1"/>
    </xf>
    <xf numFmtId="164" fontId="27" fillId="0" borderId="16" xfId="0" applyFont="1" applyFill="1" applyBorder="1" applyAlignment="1">
      <alignment horizontal="left" vertical="top" wrapText="1"/>
    </xf>
    <xf numFmtId="164" fontId="27" fillId="0" borderId="18" xfId="0" applyFont="1" applyFill="1" applyBorder="1" applyAlignment="1">
      <alignment horizontal="left" vertical="top" wrapText="1"/>
    </xf>
    <xf numFmtId="164" fontId="0" fillId="0" borderId="20" xfId="0" applyFont="1" applyBorder="1" applyAlignment="1">
      <alignment horizontal="center" vertical="top"/>
    </xf>
    <xf numFmtId="167" fontId="0" fillId="22" borderId="14" xfId="0" applyNumberFormat="1" applyFont="1" applyFill="1" applyBorder="1" applyAlignment="1">
      <alignment horizontal="center" vertical="top"/>
    </xf>
    <xf numFmtId="164" fontId="23" fillId="8" borderId="16" xfId="30" applyNumberFormat="1" applyFont="1" applyFill="1" applyBorder="1" applyAlignment="1" applyProtection="1">
      <alignment vertical="center"/>
      <protection/>
    </xf>
    <xf numFmtId="166" fontId="23" fillId="8" borderId="10" xfId="30" applyNumberFormat="1" applyFont="1" applyFill="1" applyBorder="1" applyAlignment="1" applyProtection="1">
      <alignment horizontal="center" vertical="center"/>
      <protection/>
    </xf>
    <xf numFmtId="164" fontId="24" fillId="22" borderId="10" xfId="30" applyNumberFormat="1" applyFont="1" applyFill="1" applyBorder="1" applyAlignment="1" applyProtection="1">
      <alignment horizontal="left" vertical="center"/>
      <protection/>
    </xf>
    <xf numFmtId="166" fontId="23" fillId="8" borderId="10" xfId="30" applyNumberFormat="1" applyFont="1" applyFill="1" applyBorder="1" applyAlignment="1" applyProtection="1">
      <alignment horizontal="center"/>
      <protection/>
    </xf>
    <xf numFmtId="164" fontId="30" fillId="0" borderId="0" xfId="0" applyFont="1" applyAlignment="1">
      <alignment horizontal="left" vertical="top"/>
    </xf>
    <xf numFmtId="164" fontId="27" fillId="0" borderId="10" xfId="0" applyFont="1" applyBorder="1" applyAlignment="1">
      <alignment wrapText="1"/>
    </xf>
    <xf numFmtId="164" fontId="27" fillId="0" borderId="0" xfId="0" applyFont="1" applyAlignment="1">
      <alignment horizontal="left" vertical="top"/>
    </xf>
    <xf numFmtId="165" fontId="7" fillId="4" borderId="10" xfId="48" applyNumberFormat="1" applyFont="1" applyBorder="1" applyAlignment="1" applyProtection="1">
      <alignment horizontal="center" vertical="top"/>
      <protection/>
    </xf>
    <xf numFmtId="165" fontId="18" fillId="0" borderId="21" xfId="0" applyNumberFormat="1" applyFont="1" applyFill="1" applyBorder="1" applyAlignment="1">
      <alignment horizontal="center" vertical="center"/>
    </xf>
    <xf numFmtId="167" fontId="0" fillId="0" borderId="17" xfId="0" applyNumberFormat="1" applyFont="1" applyBorder="1" applyAlignment="1">
      <alignment horizontal="center" vertical="top"/>
    </xf>
    <xf numFmtId="169" fontId="0" fillId="0" borderId="10" xfId="0" applyNumberFormat="1" applyFont="1" applyBorder="1" applyAlignment="1">
      <alignment horizontal="center" vertical="top"/>
    </xf>
    <xf numFmtId="167" fontId="27" fillId="0" borderId="10" xfId="0" applyNumberFormat="1" applyFont="1" applyBorder="1" applyAlignment="1">
      <alignment horizontal="center" vertical="top"/>
    </xf>
    <xf numFmtId="164" fontId="27" fillId="22" borderId="10" xfId="0" applyFont="1" applyFill="1" applyBorder="1" applyAlignment="1">
      <alignment horizontal="center" vertical="top"/>
    </xf>
    <xf numFmtId="164" fontId="0" fillId="0" borderId="16" xfId="0" applyFont="1" applyBorder="1" applyAlignment="1">
      <alignment horizontal="center"/>
    </xf>
    <xf numFmtId="167" fontId="0" fillId="0" borderId="18" xfId="0" applyNumberFormat="1" applyFont="1" applyBorder="1" applyAlignment="1">
      <alignment horizontal="center" vertical="top"/>
    </xf>
    <xf numFmtId="165" fontId="18" fillId="0" borderId="17" xfId="0" applyNumberFormat="1" applyFont="1" applyBorder="1" applyAlignment="1">
      <alignment horizontal="center" vertical="top"/>
    </xf>
    <xf numFmtId="164" fontId="27" fillId="0" borderId="17" xfId="0" applyFont="1" applyFill="1" applyBorder="1" applyAlignment="1">
      <alignment horizontal="left" vertical="top" wrapText="1"/>
    </xf>
    <xf numFmtId="164" fontId="0" fillId="0" borderId="10" xfId="0" applyFont="1" applyBorder="1" applyAlignment="1">
      <alignment horizontal="center"/>
    </xf>
    <xf numFmtId="164" fontId="24" fillId="22" borderId="14" xfId="30" applyNumberFormat="1" applyFont="1" applyFill="1" applyBorder="1" applyAlignment="1" applyProtection="1">
      <alignment horizontal="left" vertical="center"/>
      <protection/>
    </xf>
    <xf numFmtId="166" fontId="24" fillId="8" borderId="18" xfId="30" applyNumberFormat="1" applyFont="1" applyFill="1" applyBorder="1" applyAlignment="1" applyProtection="1">
      <alignment horizontal="center"/>
      <protection/>
    </xf>
    <xf numFmtId="164" fontId="26" fillId="4" borderId="10" xfId="48" applyNumberFormat="1" applyFont="1" applyBorder="1" applyAlignment="1" applyProtection="1">
      <alignment horizontal="left" vertical="top"/>
      <protection/>
    </xf>
    <xf numFmtId="165" fontId="18" fillId="0" borderId="11" xfId="0" applyNumberFormat="1" applyFont="1" applyBorder="1" applyAlignment="1">
      <alignment horizontal="center" vertical="top"/>
    </xf>
    <xf numFmtId="164" fontId="26" fillId="4" borderId="18" xfId="48" applyNumberFormat="1" applyFont="1" applyBorder="1" applyAlignment="1" applyProtection="1">
      <alignment horizontal="left" vertical="top" wrapText="1"/>
      <protection/>
    </xf>
    <xf numFmtId="164" fontId="0" fillId="0" borderId="18" xfId="0" applyFont="1" applyBorder="1" applyAlignment="1">
      <alignment horizontal="left" vertical="top" wrapText="1"/>
    </xf>
    <xf numFmtId="164" fontId="27" fillId="0" borderId="18" xfId="0" applyFont="1" applyBorder="1" applyAlignment="1">
      <alignment horizontal="left" vertical="top" wrapText="1"/>
    </xf>
    <xf numFmtId="167" fontId="27" fillId="0" borderId="11" xfId="0" applyNumberFormat="1" applyFont="1" applyFill="1" applyBorder="1" applyAlignment="1">
      <alignment horizontal="center" vertical="top"/>
    </xf>
    <xf numFmtId="167" fontId="27" fillId="22" borderId="11" xfId="0" applyNumberFormat="1" applyFont="1" applyFill="1" applyBorder="1" applyAlignment="1">
      <alignment horizontal="center" vertical="top"/>
    </xf>
    <xf numFmtId="164" fontId="0" fillId="0" borderId="16" xfId="0" applyFont="1" applyBorder="1" applyAlignment="1">
      <alignment horizontal="center" vertical="top" wrapText="1"/>
    </xf>
    <xf numFmtId="164" fontId="26" fillId="4" borderId="18" xfId="48" applyNumberFormat="1" applyFont="1" applyBorder="1" applyAlignment="1" applyProtection="1">
      <alignment horizontal="left" vertical="top"/>
      <protection/>
    </xf>
    <xf numFmtId="164" fontId="28" fillId="0" borderId="18" xfId="56" applyFont="1" applyFill="1" applyBorder="1" applyAlignment="1">
      <alignment horizontal="left" vertical="top" wrapText="1"/>
      <protection/>
    </xf>
    <xf numFmtId="164" fontId="29" fillId="0" borderId="18" xfId="56" applyFont="1" applyFill="1" applyBorder="1" applyAlignment="1">
      <alignment horizontal="left" vertical="top" wrapText="1"/>
      <protection/>
    </xf>
    <xf numFmtId="164" fontId="29" fillId="0" borderId="18" xfId="0" applyFont="1" applyBorder="1" applyAlignment="1">
      <alignment wrapText="1"/>
    </xf>
    <xf numFmtId="165" fontId="18" fillId="0" borderId="22" xfId="0" applyNumberFormat="1" applyFont="1" applyBorder="1" applyAlignment="1">
      <alignment horizontal="center" vertical="top"/>
    </xf>
    <xf numFmtId="164" fontId="24" fillId="22" borderId="11" xfId="30" applyNumberFormat="1" applyFont="1" applyFill="1" applyBorder="1" applyAlignment="1" applyProtection="1">
      <alignment horizontal="left" vertical="center"/>
      <protection/>
    </xf>
    <xf numFmtId="167" fontId="0" fillId="0" borderId="0" xfId="0" applyNumberFormat="1" applyAlignment="1">
      <alignment horizontal="left" vertical="top"/>
    </xf>
    <xf numFmtId="164" fontId="0" fillId="0" borderId="10" xfId="56" applyFont="1" applyBorder="1" applyAlignment="1">
      <alignment horizontal="left" vertical="top" wrapText="1" readingOrder="1"/>
      <protection/>
    </xf>
    <xf numFmtId="167" fontId="0" fillId="0" borderId="0" xfId="0" applyNumberFormat="1" applyFont="1" applyBorder="1" applyAlignment="1">
      <alignment horizontal="center" vertical="top"/>
    </xf>
    <xf numFmtId="164" fontId="28" fillId="0" borderId="10" xfId="56" applyFont="1" applyBorder="1" applyAlignment="1">
      <alignment horizontal="left" vertical="top" wrapText="1" readingOrder="1"/>
      <protection/>
    </xf>
    <xf numFmtId="165" fontId="18" fillId="0" borderId="0" xfId="0" applyNumberFormat="1" applyFont="1" applyFill="1" applyBorder="1" applyAlignment="1">
      <alignment horizontal="center" vertical="top"/>
    </xf>
    <xf numFmtId="164" fontId="28" fillId="0" borderId="0" xfId="56" applyFont="1" applyBorder="1" applyAlignment="1">
      <alignment horizontal="left" vertical="top" wrapText="1"/>
      <protection/>
    </xf>
    <xf numFmtId="167" fontId="0" fillId="22" borderId="18" xfId="0" applyNumberFormat="1" applyFont="1" applyFill="1" applyBorder="1" applyAlignment="1">
      <alignment horizontal="center" vertical="top"/>
    </xf>
    <xf numFmtId="165" fontId="0" fillId="0" borderId="0" xfId="0" applyNumberFormat="1" applyAlignment="1">
      <alignment horizontal="left" vertical="top"/>
    </xf>
    <xf numFmtId="164" fontId="0" fillId="0" borderId="0" xfId="0" applyFont="1" applyAlignment="1">
      <alignment horizontal="left" vertical="top"/>
    </xf>
    <xf numFmtId="164" fontId="24" fillId="0" borderId="10" xfId="0" applyFont="1" applyBorder="1" applyAlignment="1">
      <alignment horizontal="left" vertical="top"/>
    </xf>
    <xf numFmtId="168" fontId="24" fillId="22" borderId="18" xfId="0" applyNumberFormat="1" applyFont="1" applyFill="1" applyBorder="1" applyAlignment="1">
      <alignment horizontal="center" vertical="top"/>
    </xf>
    <xf numFmtId="168" fontId="24" fillId="0" borderId="18" xfId="0" applyNumberFormat="1" applyFont="1" applyFill="1" applyBorder="1" applyAlignment="1">
      <alignment horizontal="center" vertical="top"/>
    </xf>
    <xf numFmtId="167" fontId="34" fillId="0" borderId="0" xfId="0" applyNumberFormat="1" applyFont="1" applyAlignment="1">
      <alignment horizontal="left" vertical="top"/>
    </xf>
    <xf numFmtId="164" fontId="0" fillId="0" borderId="0" xfId="0" applyFont="1" applyAlignment="1">
      <alignment horizontal="center" vertical="top"/>
    </xf>
    <xf numFmtId="165" fontId="35" fillId="0" borderId="0" xfId="0" applyNumberFormat="1" applyFont="1" applyAlignment="1">
      <alignment horizontal="left" vertical="top"/>
    </xf>
    <xf numFmtId="167" fontId="0" fillId="0" borderId="0" xfId="0" applyNumberFormat="1" applyFont="1" applyAlignment="1">
      <alignment horizontal="left" vertical="top"/>
    </xf>
    <xf numFmtId="167" fontId="0" fillId="0" borderId="0" xfId="0" applyNumberFormat="1" applyFont="1" applyAlignment="1">
      <alignment horizontal="right"/>
    </xf>
  </cellXfs>
  <cellStyles count="4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Bad" xfId="44"/>
    <cellStyle name="Calculation" xfId="45"/>
    <cellStyle name="Check Cel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 (2)" xfId="56"/>
    <cellStyle name="Note" xfId="57"/>
    <cellStyle name="Output" xfId="58"/>
    <cellStyle name="Title" xfId="59"/>
    <cellStyle name="Total" xfId="60"/>
    <cellStyle name="Warning Text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314325</xdr:colOff>
      <xdr:row>0</xdr:row>
      <xdr:rowOff>133350</xdr:rowOff>
    </xdr:from>
    <xdr:to>
      <xdr:col>13</xdr:col>
      <xdr:colOff>247650</xdr:colOff>
      <xdr:row>0</xdr:row>
      <xdr:rowOff>647700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01400" y="133350"/>
          <a:ext cx="3019425" cy="514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1266825</xdr:colOff>
      <xdr:row>0</xdr:row>
      <xdr:rowOff>704850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0"/>
          <a:ext cx="1781175" cy="7048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55"/>
  <sheetViews>
    <sheetView tabSelected="1" zoomScale="90" zoomScaleNormal="90" workbookViewId="0" topLeftCell="A1">
      <pane ySplit="7" topLeftCell="A187" activePane="bottomLeft" state="frozen"/>
      <selection pane="topLeft" activeCell="A1" sqref="A1"/>
      <selection pane="bottomLeft" activeCell="B217" sqref="B217"/>
    </sheetView>
  </sheetViews>
  <sheetFormatPr defaultColWidth="9.140625" defaultRowHeight="12.75"/>
  <cols>
    <col min="1" max="1" width="7.8515625" style="1" customWidth="1"/>
    <col min="2" max="2" width="96.8515625" style="2" customWidth="1"/>
    <col min="3" max="3" width="13.28125" style="3" customWidth="1"/>
    <col min="4" max="4" width="9.140625" style="4" customWidth="1"/>
    <col min="5" max="6" width="9.28125" style="4" customWidth="1"/>
    <col min="7" max="7" width="7.8515625" style="4" customWidth="1"/>
    <col min="8" max="8" width="9.7109375" style="4" customWidth="1"/>
    <col min="9" max="9" width="9.8515625" style="5" customWidth="1"/>
    <col min="10" max="12" width="9.00390625" style="5" customWidth="1"/>
    <col min="13" max="13" width="9.421875" style="5" customWidth="1"/>
    <col min="14" max="14" width="11.7109375" style="5" customWidth="1"/>
    <col min="15" max="17" width="6.57421875" style="5" customWidth="1"/>
    <col min="18" max="18" width="7.140625" style="6" customWidth="1"/>
    <col min="19" max="19" width="8.7109375" style="6" customWidth="1"/>
    <col min="20" max="20" width="13.421875" style="5" customWidth="1"/>
    <col min="21" max="16384" width="9.140625" style="5" customWidth="1"/>
  </cols>
  <sheetData>
    <row r="1" spans="1:14" ht="55.5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ht="12.75">
      <c r="A2" s="8" t="s">
        <v>1</v>
      </c>
      <c r="B2" s="9" t="s">
        <v>2</v>
      </c>
      <c r="C2" s="10" t="s">
        <v>3</v>
      </c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</row>
    <row r="3" spans="1:14" ht="12.75">
      <c r="A3" s="8"/>
      <c r="B3" s="11" t="s">
        <v>4</v>
      </c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</row>
    <row r="4" spans="1:14" ht="12.75" customHeight="1">
      <c r="A4" s="8"/>
      <c r="B4" s="12" t="s">
        <v>5</v>
      </c>
      <c r="C4" s="13" t="s">
        <v>6</v>
      </c>
      <c r="D4" s="14" t="s">
        <v>7</v>
      </c>
      <c r="E4" s="14"/>
      <c r="F4" s="14"/>
      <c r="G4" s="14"/>
      <c r="H4" s="14"/>
      <c r="I4" s="14"/>
      <c r="J4" s="14"/>
      <c r="K4" s="14"/>
      <c r="L4" s="15" t="s">
        <v>8</v>
      </c>
      <c r="M4" s="16" t="s">
        <v>9</v>
      </c>
      <c r="N4" s="16"/>
    </row>
    <row r="5" spans="1:14" ht="12.75" customHeight="1">
      <c r="A5" s="8"/>
      <c r="B5" s="12"/>
      <c r="C5" s="13"/>
      <c r="D5" s="17">
        <v>2012</v>
      </c>
      <c r="E5" s="17"/>
      <c r="F5" s="17">
        <v>2013</v>
      </c>
      <c r="G5" s="17"/>
      <c r="H5" s="17">
        <v>2014</v>
      </c>
      <c r="I5" s="17"/>
      <c r="J5" s="18">
        <v>2015</v>
      </c>
      <c r="K5" s="18"/>
      <c r="L5" s="15"/>
      <c r="M5" s="16"/>
      <c r="N5" s="16"/>
    </row>
    <row r="6" spans="1:14" ht="31.5" customHeight="1">
      <c r="A6" s="8"/>
      <c r="B6" s="12"/>
      <c r="C6" s="13"/>
      <c r="D6" s="16" t="s">
        <v>10</v>
      </c>
      <c r="E6" s="19" t="s">
        <v>11</v>
      </c>
      <c r="F6" s="16" t="s">
        <v>10</v>
      </c>
      <c r="G6" s="19" t="s">
        <v>11</v>
      </c>
      <c r="H6" s="16" t="s">
        <v>10</v>
      </c>
      <c r="I6" s="19" t="s">
        <v>11</v>
      </c>
      <c r="J6" s="20" t="s">
        <v>10</v>
      </c>
      <c r="K6" s="19" t="s">
        <v>12</v>
      </c>
      <c r="L6" s="15"/>
      <c r="M6" s="21" t="s">
        <v>10</v>
      </c>
      <c r="N6" s="22" t="s">
        <v>11</v>
      </c>
    </row>
    <row r="7" spans="1:14" ht="12.75" customHeight="1">
      <c r="A7" s="23" t="s">
        <v>13</v>
      </c>
      <c r="B7" s="24" t="s">
        <v>14</v>
      </c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</row>
    <row r="8" spans="1:14" ht="24" customHeight="1">
      <c r="A8" s="25" t="s">
        <v>15</v>
      </c>
      <c r="B8" s="26" t="s">
        <v>16</v>
      </c>
      <c r="C8" s="27"/>
      <c r="D8" s="28" t="s">
        <v>17</v>
      </c>
      <c r="E8" s="29" t="s">
        <v>17</v>
      </c>
      <c r="F8" s="28" t="s">
        <v>17</v>
      </c>
      <c r="G8" s="29" t="s">
        <v>17</v>
      </c>
      <c r="H8" s="28" t="s">
        <v>17</v>
      </c>
      <c r="I8" s="29" t="s">
        <v>17</v>
      </c>
      <c r="J8" s="28" t="s">
        <v>17</v>
      </c>
      <c r="K8" s="29" t="s">
        <v>17</v>
      </c>
      <c r="L8" s="30" t="s">
        <v>18</v>
      </c>
      <c r="M8" s="28" t="s">
        <v>17</v>
      </c>
      <c r="N8" s="31" t="s">
        <v>17</v>
      </c>
    </row>
    <row r="9" spans="1:14" ht="26.25" customHeight="1">
      <c r="A9" s="25" t="s">
        <v>19</v>
      </c>
      <c r="B9" s="26" t="s">
        <v>20</v>
      </c>
      <c r="C9" s="27"/>
      <c r="D9" s="28" t="s">
        <v>17</v>
      </c>
      <c r="E9" s="29" t="s">
        <v>17</v>
      </c>
      <c r="F9" s="28" t="s">
        <v>17</v>
      </c>
      <c r="G9" s="29" t="s">
        <v>17</v>
      </c>
      <c r="H9" s="28" t="s">
        <v>17</v>
      </c>
      <c r="I9" s="29" t="s">
        <v>17</v>
      </c>
      <c r="J9" s="28" t="s">
        <v>17</v>
      </c>
      <c r="K9" s="29" t="s">
        <v>17</v>
      </c>
      <c r="L9" s="30" t="s">
        <v>18</v>
      </c>
      <c r="M9" s="28" t="s">
        <v>17</v>
      </c>
      <c r="N9" s="31" t="s">
        <v>17</v>
      </c>
    </row>
    <row r="10" spans="1:14" ht="23.25" customHeight="1">
      <c r="A10" s="25" t="s">
        <v>21</v>
      </c>
      <c r="B10" s="26" t="s">
        <v>22</v>
      </c>
      <c r="C10" s="32"/>
      <c r="D10" s="28" t="s">
        <v>17</v>
      </c>
      <c r="E10" s="33" t="s">
        <v>17</v>
      </c>
      <c r="F10" s="28" t="s">
        <v>17</v>
      </c>
      <c r="G10" s="29" t="s">
        <v>17</v>
      </c>
      <c r="H10" s="28" t="s">
        <v>17</v>
      </c>
      <c r="I10" s="29" t="s">
        <v>17</v>
      </c>
      <c r="J10" s="28" t="s">
        <v>17</v>
      </c>
      <c r="K10" s="29" t="s">
        <v>17</v>
      </c>
      <c r="L10" s="30" t="s">
        <v>18</v>
      </c>
      <c r="M10" s="28" t="s">
        <v>17</v>
      </c>
      <c r="N10" s="31" t="s">
        <v>17</v>
      </c>
    </row>
    <row r="11" spans="1:14" ht="12.75" customHeight="1">
      <c r="A11" s="23" t="s">
        <v>23</v>
      </c>
      <c r="B11" s="24" t="s">
        <v>24</v>
      </c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</row>
    <row r="12" spans="1:14" ht="12.75">
      <c r="A12" s="25" t="s">
        <v>25</v>
      </c>
      <c r="B12" s="26" t="s">
        <v>26</v>
      </c>
      <c r="C12" s="30"/>
      <c r="D12" s="34"/>
      <c r="E12" s="29"/>
      <c r="F12" s="34">
        <v>6.4</v>
      </c>
      <c r="G12" s="29">
        <v>98</v>
      </c>
      <c r="H12" s="28">
        <v>6.4</v>
      </c>
      <c r="I12" s="29">
        <v>98</v>
      </c>
      <c r="J12" s="28">
        <v>6.4</v>
      </c>
      <c r="K12" s="29">
        <v>98</v>
      </c>
      <c r="L12" s="30" t="s">
        <v>27</v>
      </c>
      <c r="M12" s="28">
        <f>D12+F12+H12+J12</f>
        <v>19.200000000000003</v>
      </c>
      <c r="N12" s="29">
        <f>E12+G12+I12</f>
        <v>196</v>
      </c>
    </row>
    <row r="13" spans="1:14" ht="12.75">
      <c r="A13" s="25"/>
      <c r="B13" s="35" t="s">
        <v>28</v>
      </c>
      <c r="C13" s="30"/>
      <c r="D13" s="34"/>
      <c r="E13" s="29"/>
      <c r="F13" s="28"/>
      <c r="G13" s="29">
        <v>98</v>
      </c>
      <c r="H13" s="28"/>
      <c r="I13" s="29">
        <v>98</v>
      </c>
      <c r="J13" s="28"/>
      <c r="K13" s="29">
        <v>98</v>
      </c>
      <c r="L13" s="30"/>
      <c r="M13" s="28">
        <f>D13+F13+H13+J13</f>
        <v>0</v>
      </c>
      <c r="N13" s="29">
        <f>E13+G13+I13</f>
        <v>196</v>
      </c>
    </row>
    <row r="14" spans="1:14" ht="12.75">
      <c r="A14" s="25"/>
      <c r="B14" s="35" t="s">
        <v>29</v>
      </c>
      <c r="C14" s="30"/>
      <c r="D14" s="34"/>
      <c r="E14" s="29"/>
      <c r="F14" s="28">
        <v>6.4</v>
      </c>
      <c r="G14" s="29"/>
      <c r="H14" s="28">
        <v>6.4</v>
      </c>
      <c r="I14" s="29"/>
      <c r="J14" s="28">
        <v>6.4</v>
      </c>
      <c r="K14" s="29"/>
      <c r="L14" s="30"/>
      <c r="M14" s="28">
        <f>D14+F14+H14+J14</f>
        <v>19.200000000000003</v>
      </c>
      <c r="N14" s="29">
        <f>E14+G14+I14</f>
        <v>0</v>
      </c>
    </row>
    <row r="15" spans="1:14" s="6" customFormat="1" ht="24.75" customHeight="1">
      <c r="A15" s="25" t="s">
        <v>30</v>
      </c>
      <c r="B15" s="26" t="s">
        <v>31</v>
      </c>
      <c r="C15" s="36" t="s">
        <v>32</v>
      </c>
      <c r="D15" s="28"/>
      <c r="E15" s="29"/>
      <c r="F15" s="28">
        <v>13</v>
      </c>
      <c r="G15" s="29"/>
      <c r="H15" s="28">
        <v>13</v>
      </c>
      <c r="I15" s="29"/>
      <c r="J15" s="28">
        <v>13</v>
      </c>
      <c r="K15" s="29"/>
      <c r="L15" s="37" t="s">
        <v>18</v>
      </c>
      <c r="M15" s="28">
        <f>D15+F15+H15+J15</f>
        <v>39</v>
      </c>
      <c r="N15" s="29"/>
    </row>
    <row r="16" spans="1:14" ht="12.75" customHeight="1">
      <c r="A16" s="23" t="s">
        <v>33</v>
      </c>
      <c r="B16" s="24" t="s">
        <v>34</v>
      </c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</row>
    <row r="17" spans="1:14" ht="12.75">
      <c r="A17" s="38" t="s">
        <v>35</v>
      </c>
      <c r="B17" s="26" t="s">
        <v>36</v>
      </c>
      <c r="C17" s="27"/>
      <c r="D17" s="39"/>
      <c r="E17" s="40"/>
      <c r="F17" s="39">
        <v>6.4</v>
      </c>
      <c r="G17" s="40"/>
      <c r="H17" s="39">
        <v>6.4</v>
      </c>
      <c r="I17" s="40"/>
      <c r="J17" s="39"/>
      <c r="K17" s="40"/>
      <c r="L17" s="40" t="s">
        <v>18</v>
      </c>
      <c r="M17" s="41">
        <f>D17+F17+H17+J17</f>
        <v>12.8</v>
      </c>
      <c r="N17" s="42"/>
    </row>
    <row r="18" spans="1:14" s="6" customFormat="1" ht="12.75" customHeight="1">
      <c r="A18" s="43" t="s">
        <v>37</v>
      </c>
      <c r="B18" s="26" t="s">
        <v>38</v>
      </c>
      <c r="C18" s="37"/>
      <c r="D18" s="44">
        <v>1</v>
      </c>
      <c r="E18" s="45"/>
      <c r="F18" s="44">
        <v>5</v>
      </c>
      <c r="G18" s="45"/>
      <c r="H18" s="44">
        <v>5</v>
      </c>
      <c r="I18" s="45"/>
      <c r="J18" s="46">
        <v>5</v>
      </c>
      <c r="K18" s="47"/>
      <c r="L18" s="48" t="s">
        <v>18</v>
      </c>
      <c r="M18" s="49">
        <v>11</v>
      </c>
      <c r="N18" s="31"/>
    </row>
    <row r="19" spans="1:14" s="6" customFormat="1" ht="12.75" customHeight="1">
      <c r="A19" s="43"/>
      <c r="B19" s="35" t="s">
        <v>39</v>
      </c>
      <c r="C19" s="37"/>
      <c r="D19" s="44"/>
      <c r="E19" s="45"/>
      <c r="F19" s="44"/>
      <c r="G19" s="45"/>
      <c r="H19" s="44"/>
      <c r="I19" s="45"/>
      <c r="J19" s="46"/>
      <c r="K19" s="47"/>
      <c r="L19" s="48"/>
      <c r="M19" s="49"/>
      <c r="N19" s="31"/>
    </row>
    <row r="20" spans="1:14" s="6" customFormat="1" ht="12" customHeight="1">
      <c r="A20" s="43"/>
      <c r="B20" s="35" t="s">
        <v>40</v>
      </c>
      <c r="C20" s="37"/>
      <c r="D20" s="44"/>
      <c r="E20" s="45"/>
      <c r="F20" s="44"/>
      <c r="G20" s="45"/>
      <c r="H20" s="44"/>
      <c r="I20" s="45"/>
      <c r="J20" s="46"/>
      <c r="K20" s="47"/>
      <c r="L20" s="48"/>
      <c r="M20" s="49"/>
      <c r="N20" s="31"/>
    </row>
    <row r="21" spans="1:14" ht="12.75">
      <c r="A21" s="43"/>
      <c r="B21" s="35" t="s">
        <v>41</v>
      </c>
      <c r="C21" s="37"/>
      <c r="D21" s="44"/>
      <c r="E21" s="45"/>
      <c r="F21" s="44"/>
      <c r="G21" s="45"/>
      <c r="H21" s="44"/>
      <c r="I21" s="45"/>
      <c r="J21" s="46"/>
      <c r="K21" s="47"/>
      <c r="L21" s="48"/>
      <c r="M21" s="49"/>
      <c r="N21" s="31"/>
    </row>
    <row r="22" spans="1:14" ht="12.75">
      <c r="A22" s="25" t="s">
        <v>42</v>
      </c>
      <c r="B22" s="50" t="s">
        <v>43</v>
      </c>
      <c r="C22" s="30"/>
      <c r="D22" s="44"/>
      <c r="E22" s="45"/>
      <c r="F22" s="44">
        <v>25</v>
      </c>
      <c r="G22" s="45"/>
      <c r="H22" s="44">
        <v>25</v>
      </c>
      <c r="I22" s="51"/>
      <c r="J22" s="52">
        <v>30</v>
      </c>
      <c r="K22" s="51"/>
      <c r="L22" s="51" t="s">
        <v>27</v>
      </c>
      <c r="M22" s="53">
        <f>D22+F22+H22+J22</f>
        <v>80</v>
      </c>
      <c r="N22" s="29"/>
    </row>
    <row r="23" spans="1:14" ht="12.75">
      <c r="A23" s="43" t="s">
        <v>44</v>
      </c>
      <c r="B23" s="54" t="s">
        <v>45</v>
      </c>
      <c r="C23" s="37"/>
      <c r="D23" s="44"/>
      <c r="E23" s="45"/>
      <c r="F23" s="44">
        <v>5</v>
      </c>
      <c r="G23" s="45"/>
      <c r="H23" s="44">
        <v>5</v>
      </c>
      <c r="I23" s="45"/>
      <c r="J23" s="44"/>
      <c r="K23" s="45"/>
      <c r="L23" s="48" t="s">
        <v>18</v>
      </c>
      <c r="M23" s="53">
        <f>D23+F23+H23+J23</f>
        <v>10</v>
      </c>
      <c r="N23" s="31"/>
    </row>
    <row r="24" spans="1:14" ht="12.75">
      <c r="A24" s="25" t="s">
        <v>46</v>
      </c>
      <c r="B24" s="54" t="s">
        <v>47</v>
      </c>
      <c r="C24" s="37"/>
      <c r="D24" s="44"/>
      <c r="E24" s="45"/>
      <c r="F24" s="44"/>
      <c r="G24" s="45"/>
      <c r="H24" s="44">
        <v>5</v>
      </c>
      <c r="I24" s="51"/>
      <c r="J24" s="52">
        <v>5</v>
      </c>
      <c r="K24" s="51"/>
      <c r="L24" s="51" t="s">
        <v>27</v>
      </c>
      <c r="M24" s="53">
        <f>D24+F24+H24+J24</f>
        <v>10</v>
      </c>
      <c r="N24" s="31"/>
    </row>
    <row r="25" spans="1:14" s="6" customFormat="1" ht="12.75" customHeight="1">
      <c r="A25" s="23" t="s">
        <v>48</v>
      </c>
      <c r="B25" s="24" t="s">
        <v>49</v>
      </c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</row>
    <row r="26" spans="1:14" ht="27" customHeight="1">
      <c r="A26" s="25" t="s">
        <v>50</v>
      </c>
      <c r="B26" s="26" t="s">
        <v>51</v>
      </c>
      <c r="C26" s="55" t="s">
        <v>52</v>
      </c>
      <c r="D26" s="28">
        <v>6.5</v>
      </c>
      <c r="E26" s="29"/>
      <c r="F26" s="28">
        <v>10</v>
      </c>
      <c r="G26" s="29"/>
      <c r="H26" s="28">
        <v>10</v>
      </c>
      <c r="I26" s="29"/>
      <c r="J26" s="28">
        <v>20</v>
      </c>
      <c r="K26" s="29"/>
      <c r="L26" s="30" t="s">
        <v>27</v>
      </c>
      <c r="M26" s="28">
        <f>D26+F26+H26+J26</f>
        <v>46.5</v>
      </c>
      <c r="N26" s="30"/>
    </row>
    <row r="27" spans="1:14" s="6" customFormat="1" ht="24.75" customHeight="1">
      <c r="A27" s="43" t="s">
        <v>53</v>
      </c>
      <c r="B27" s="26" t="s">
        <v>54</v>
      </c>
      <c r="C27" s="36" t="s">
        <v>55</v>
      </c>
      <c r="D27" s="28">
        <v>2680</v>
      </c>
      <c r="E27" s="29"/>
      <c r="F27" s="28">
        <v>2680</v>
      </c>
      <c r="G27" s="29"/>
      <c r="H27" s="28">
        <v>2680</v>
      </c>
      <c r="I27" s="29"/>
      <c r="J27" s="28">
        <v>2680</v>
      </c>
      <c r="K27" s="29"/>
      <c r="L27" s="37" t="s">
        <v>27</v>
      </c>
      <c r="M27" s="28">
        <f>D27+F27+H27+J27</f>
        <v>10720</v>
      </c>
      <c r="N27" s="30"/>
    </row>
    <row r="28" spans="1:14" s="6" customFormat="1" ht="11.25" customHeight="1">
      <c r="A28" s="25" t="s">
        <v>56</v>
      </c>
      <c r="B28" s="50" t="s">
        <v>57</v>
      </c>
      <c r="C28" s="55" t="s">
        <v>58</v>
      </c>
      <c r="D28" s="28">
        <v>144.1</v>
      </c>
      <c r="E28" s="29">
        <v>72.9</v>
      </c>
      <c r="F28" s="28">
        <v>127.8</v>
      </c>
      <c r="G28" s="29"/>
      <c r="H28" s="28">
        <v>127.8</v>
      </c>
      <c r="I28" s="29"/>
      <c r="J28" s="56">
        <v>127.8</v>
      </c>
      <c r="K28" s="57"/>
      <c r="L28" s="30" t="s">
        <v>27</v>
      </c>
      <c r="M28" s="28">
        <f>D28+F28+H28+J28</f>
        <v>527.5</v>
      </c>
      <c r="N28" s="57">
        <v>72.9</v>
      </c>
    </row>
    <row r="29" spans="1:14" s="6" customFormat="1" ht="12.75" customHeight="1">
      <c r="A29" s="25"/>
      <c r="B29" s="58" t="s">
        <v>59</v>
      </c>
      <c r="C29" s="55"/>
      <c r="D29" s="28"/>
      <c r="E29" s="29"/>
      <c r="F29" s="28"/>
      <c r="G29" s="29"/>
      <c r="H29" s="28"/>
      <c r="I29" s="29"/>
      <c r="J29" s="56"/>
      <c r="K29" s="57"/>
      <c r="L29" s="30"/>
      <c r="M29" s="28"/>
      <c r="N29" s="57"/>
    </row>
    <row r="30" spans="1:14" ht="12.75">
      <c r="A30" s="25"/>
      <c r="B30" s="59" t="s">
        <v>60</v>
      </c>
      <c r="C30" s="55"/>
      <c r="D30" s="28"/>
      <c r="E30" s="29"/>
      <c r="F30" s="28"/>
      <c r="G30" s="29"/>
      <c r="H30" s="28"/>
      <c r="I30" s="29"/>
      <c r="J30" s="56"/>
      <c r="K30" s="57"/>
      <c r="L30" s="30"/>
      <c r="M30" s="28"/>
      <c r="N30" s="57"/>
    </row>
    <row r="31" spans="1:14" ht="25.5" customHeight="1">
      <c r="A31" s="25" t="s">
        <v>61</v>
      </c>
      <c r="B31" s="26" t="s">
        <v>62</v>
      </c>
      <c r="C31" s="36" t="s">
        <v>63</v>
      </c>
      <c r="D31" s="28">
        <v>3</v>
      </c>
      <c r="E31" s="29"/>
      <c r="F31" s="28">
        <v>26</v>
      </c>
      <c r="G31" s="29"/>
      <c r="H31" s="28">
        <v>15</v>
      </c>
      <c r="I31" s="29"/>
      <c r="J31" s="28">
        <v>25</v>
      </c>
      <c r="K31" s="29"/>
      <c r="L31" s="37" t="s">
        <v>27</v>
      </c>
      <c r="M31" s="28">
        <f>D31+F31+H31+J31</f>
        <v>69</v>
      </c>
      <c r="N31" s="30"/>
    </row>
    <row r="32" spans="1:14" ht="24.75" customHeight="1">
      <c r="A32" s="60" t="s">
        <v>64</v>
      </c>
      <c r="B32" s="61" t="s">
        <v>65</v>
      </c>
      <c r="C32" s="62" t="s">
        <v>66</v>
      </c>
      <c r="D32" s="28">
        <v>1</v>
      </c>
      <c r="E32" s="63"/>
      <c r="F32" s="28">
        <v>12.8</v>
      </c>
      <c r="G32" s="63"/>
      <c r="H32" s="28">
        <v>12.8</v>
      </c>
      <c r="I32" s="63"/>
      <c r="J32" s="28">
        <v>12.8</v>
      </c>
      <c r="K32" s="63"/>
      <c r="L32" s="62" t="s">
        <v>27</v>
      </c>
      <c r="M32" s="28">
        <f>D32+F32+H32+J32</f>
        <v>39.400000000000006</v>
      </c>
      <c r="N32" s="30"/>
    </row>
    <row r="33" spans="1:14" ht="12.75" customHeight="1">
      <c r="A33" s="23" t="s">
        <v>67</v>
      </c>
      <c r="B33" s="24" t="s">
        <v>68</v>
      </c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</row>
    <row r="34" spans="1:14" ht="12.75">
      <c r="A34" s="25" t="s">
        <v>69</v>
      </c>
      <c r="B34" s="50" t="s">
        <v>70</v>
      </c>
      <c r="C34" s="64"/>
      <c r="D34" s="34">
        <f>SUM(D35:D37)</f>
        <v>9.6</v>
      </c>
      <c r="E34" s="29"/>
      <c r="F34" s="34">
        <f>SUM(F35:F37)</f>
        <v>19.6</v>
      </c>
      <c r="G34" s="29"/>
      <c r="H34" s="34">
        <f>SUM(H35:H37)</f>
        <v>16</v>
      </c>
      <c r="I34" s="29"/>
      <c r="J34" s="28">
        <f>SUM(J35:J43)</f>
        <v>20.799999999999997</v>
      </c>
      <c r="K34" s="29"/>
      <c r="L34" s="65" t="s">
        <v>27</v>
      </c>
      <c r="M34" s="41">
        <f>D34+F34+H34+J34</f>
        <v>66</v>
      </c>
      <c r="N34" s="27"/>
    </row>
    <row r="35" spans="1:14" ht="12.75">
      <c r="A35" s="25"/>
      <c r="B35" s="35" t="s">
        <v>71</v>
      </c>
      <c r="C35" s="64"/>
      <c r="D35" s="34"/>
      <c r="E35" s="29"/>
      <c r="F35" s="28">
        <v>10</v>
      </c>
      <c r="G35" s="29"/>
      <c r="H35" s="34"/>
      <c r="I35" s="29"/>
      <c r="J35" s="28"/>
      <c r="K35" s="29"/>
      <c r="L35" s="27" t="s">
        <v>72</v>
      </c>
      <c r="M35" s="41"/>
      <c r="N35" s="27"/>
    </row>
    <row r="36" spans="1:18" ht="12.75">
      <c r="A36" s="25"/>
      <c r="B36" s="35" t="s">
        <v>73</v>
      </c>
      <c r="C36" s="30" t="s">
        <v>66</v>
      </c>
      <c r="D36" s="34">
        <v>9.6</v>
      </c>
      <c r="E36" s="29"/>
      <c r="F36" s="34">
        <v>9.6</v>
      </c>
      <c r="G36" s="29"/>
      <c r="H36" s="34">
        <v>9.6</v>
      </c>
      <c r="I36" s="29"/>
      <c r="J36" s="28">
        <v>9.6</v>
      </c>
      <c r="K36" s="29"/>
      <c r="L36" s="66" t="s">
        <v>27</v>
      </c>
      <c r="M36" s="41"/>
      <c r="N36" s="27"/>
      <c r="R36" s="67"/>
    </row>
    <row r="37" spans="1:14" s="6" customFormat="1" ht="18" customHeight="1">
      <c r="A37" s="25"/>
      <c r="B37" s="35" t="s">
        <v>74</v>
      </c>
      <c r="C37" s="64"/>
      <c r="D37" s="68"/>
      <c r="E37" s="29"/>
      <c r="F37" s="68"/>
      <c r="G37" s="29"/>
      <c r="H37" s="28">
        <v>6.4</v>
      </c>
      <c r="I37" s="29"/>
      <c r="J37" s="28"/>
      <c r="K37" s="29"/>
      <c r="L37" s="66"/>
      <c r="M37" s="41"/>
      <c r="N37" s="27"/>
    </row>
    <row r="38" spans="1:14" s="6" customFormat="1" ht="21" customHeight="1">
      <c r="A38" s="25" t="s">
        <v>75</v>
      </c>
      <c r="B38" s="50" t="s">
        <v>76</v>
      </c>
      <c r="C38" s="69"/>
      <c r="D38" s="28">
        <v>2</v>
      </c>
      <c r="E38" s="29"/>
      <c r="F38" s="34">
        <v>4.8</v>
      </c>
      <c r="G38" s="29"/>
      <c r="H38" s="34">
        <v>4.8</v>
      </c>
      <c r="I38" s="29"/>
      <c r="J38" s="28">
        <v>4.8</v>
      </c>
      <c r="K38" s="29"/>
      <c r="L38" s="30" t="s">
        <v>18</v>
      </c>
      <c r="M38" s="34">
        <f>D38+F38+H38+J38</f>
        <v>16.4</v>
      </c>
      <c r="N38" s="30"/>
    </row>
    <row r="39" spans="1:14" s="6" customFormat="1" ht="11.25" customHeight="1">
      <c r="A39" s="25" t="s">
        <v>77</v>
      </c>
      <c r="B39" s="50" t="s">
        <v>78</v>
      </c>
      <c r="C39" s="30" t="s">
        <v>66</v>
      </c>
      <c r="D39" s="34">
        <v>6.4</v>
      </c>
      <c r="E39" s="29"/>
      <c r="F39" s="34">
        <v>6.4</v>
      </c>
      <c r="G39" s="29"/>
      <c r="H39" s="34">
        <v>6.4</v>
      </c>
      <c r="I39" s="29"/>
      <c r="J39" s="56">
        <v>6.4</v>
      </c>
      <c r="K39" s="57"/>
      <c r="L39" s="30" t="s">
        <v>27</v>
      </c>
      <c r="M39" s="34">
        <f>D39+F39+H39+J39</f>
        <v>25.6</v>
      </c>
      <c r="N39" s="30"/>
    </row>
    <row r="40" spans="1:14" s="6" customFormat="1" ht="12.75" customHeight="1">
      <c r="A40" s="25"/>
      <c r="B40" s="59" t="s">
        <v>79</v>
      </c>
      <c r="C40" s="30"/>
      <c r="D40" s="34"/>
      <c r="E40" s="29"/>
      <c r="F40" s="34"/>
      <c r="G40" s="29"/>
      <c r="H40" s="34"/>
      <c r="I40" s="29"/>
      <c r="J40" s="56"/>
      <c r="K40" s="57"/>
      <c r="L40" s="30"/>
      <c r="M40" s="34">
        <f>D40+F40+H40+J40</f>
        <v>0</v>
      </c>
      <c r="N40" s="30"/>
    </row>
    <row r="41" spans="1:14" s="6" customFormat="1" ht="12.75" customHeight="1">
      <c r="A41" s="25"/>
      <c r="B41" s="59" t="s">
        <v>80</v>
      </c>
      <c r="C41" s="30"/>
      <c r="D41" s="34"/>
      <c r="E41" s="29"/>
      <c r="F41" s="34"/>
      <c r="G41" s="29"/>
      <c r="H41" s="34"/>
      <c r="I41" s="29"/>
      <c r="J41" s="56"/>
      <c r="K41" s="57"/>
      <c r="L41" s="30"/>
      <c r="M41" s="34">
        <f>D41+F41+H41+J41</f>
        <v>0</v>
      </c>
      <c r="N41" s="30"/>
    </row>
    <row r="42" spans="1:14" s="6" customFormat="1" ht="12.75" customHeight="1">
      <c r="A42" s="25"/>
      <c r="B42" s="59" t="s">
        <v>81</v>
      </c>
      <c r="C42" s="30"/>
      <c r="D42" s="34"/>
      <c r="E42" s="29"/>
      <c r="F42" s="34"/>
      <c r="G42" s="29"/>
      <c r="H42" s="34"/>
      <c r="I42" s="29"/>
      <c r="J42" s="56"/>
      <c r="K42" s="57"/>
      <c r="L42" s="30"/>
      <c r="M42" s="34">
        <f>D42+F42+H42+J42</f>
        <v>0</v>
      </c>
      <c r="N42" s="30"/>
    </row>
    <row r="43" spans="1:14" s="6" customFormat="1" ht="41.25" customHeight="1">
      <c r="A43" s="25" t="s">
        <v>82</v>
      </c>
      <c r="B43" s="70" t="s">
        <v>83</v>
      </c>
      <c r="C43" s="30" t="s">
        <v>66</v>
      </c>
      <c r="D43" s="28"/>
      <c r="E43" s="29"/>
      <c r="F43" s="28">
        <v>9.6</v>
      </c>
      <c r="G43" s="29"/>
      <c r="H43" s="34"/>
      <c r="I43" s="30"/>
      <c r="J43" s="34"/>
      <c r="K43" s="30"/>
      <c r="L43" s="30" t="s">
        <v>27</v>
      </c>
      <c r="M43" s="34">
        <f>D43+F43+H43+J43</f>
        <v>9.6</v>
      </c>
      <c r="N43" s="30"/>
    </row>
    <row r="44" spans="1:14" s="6" customFormat="1" ht="12.75" customHeight="1">
      <c r="A44" s="23" t="s">
        <v>84</v>
      </c>
      <c r="B44" s="24" t="s">
        <v>85</v>
      </c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</row>
    <row r="45" spans="1:14" s="6" customFormat="1" ht="30.75" customHeight="1">
      <c r="A45" s="25" t="s">
        <v>86</v>
      </c>
      <c r="B45" s="71" t="s">
        <v>87</v>
      </c>
      <c r="C45" s="30" t="s">
        <v>66</v>
      </c>
      <c r="D45" s="34">
        <v>0.1</v>
      </c>
      <c r="E45" s="29">
        <f>0.6-D45</f>
        <v>0.5</v>
      </c>
      <c r="F45" s="28">
        <v>0.1</v>
      </c>
      <c r="G45" s="29">
        <f>0.6-F45</f>
        <v>0.5</v>
      </c>
      <c r="H45" s="28">
        <v>0.1</v>
      </c>
      <c r="I45" s="29">
        <f>0.6-H45</f>
        <v>0.5</v>
      </c>
      <c r="J45" s="28">
        <v>0.1</v>
      </c>
      <c r="K45" s="29">
        <v>0.5</v>
      </c>
      <c r="L45" s="30" t="s">
        <v>88</v>
      </c>
      <c r="M45" s="28">
        <f>D45+F45+H45+J45</f>
        <v>0.4</v>
      </c>
      <c r="N45" s="29">
        <f>E45+G45+I45+K45</f>
        <v>2</v>
      </c>
    </row>
    <row r="46" spans="1:14" s="6" customFormat="1" ht="27.75" customHeight="1">
      <c r="A46" s="25" t="s">
        <v>89</v>
      </c>
      <c r="B46" s="71" t="s">
        <v>90</v>
      </c>
      <c r="C46" s="30" t="s">
        <v>66</v>
      </c>
      <c r="D46" s="34"/>
      <c r="E46" s="30"/>
      <c r="F46" s="34"/>
      <c r="G46" s="30"/>
      <c r="H46" s="34">
        <v>0.8</v>
      </c>
      <c r="I46" s="29">
        <v>3</v>
      </c>
      <c r="J46" s="28">
        <v>0.8</v>
      </c>
      <c r="K46" s="29">
        <v>3</v>
      </c>
      <c r="L46" s="30" t="s">
        <v>18</v>
      </c>
      <c r="M46" s="28">
        <f>D46+F46+H46+J46</f>
        <v>1.6</v>
      </c>
      <c r="N46" s="29">
        <f>E46+G46+I46+K46</f>
        <v>6</v>
      </c>
    </row>
    <row r="47" spans="1:14" s="6" customFormat="1" ht="27.75" customHeight="1">
      <c r="A47" s="25" t="s">
        <v>91</v>
      </c>
      <c r="B47" s="72" t="s">
        <v>92</v>
      </c>
      <c r="C47" s="30" t="s">
        <v>93</v>
      </c>
      <c r="D47" s="34">
        <v>2.1</v>
      </c>
      <c r="E47" s="30">
        <f>14-D47</f>
        <v>11.9</v>
      </c>
      <c r="F47" s="34"/>
      <c r="G47" s="30"/>
      <c r="H47" s="34"/>
      <c r="I47" s="30"/>
      <c r="J47" s="34"/>
      <c r="K47" s="30"/>
      <c r="L47" s="30" t="s">
        <v>18</v>
      </c>
      <c r="M47" s="28">
        <f>D47+F47+H47+J47</f>
        <v>2.1</v>
      </c>
      <c r="N47" s="29">
        <f>E47+G47+I47+K47</f>
        <v>11.9</v>
      </c>
    </row>
    <row r="48" spans="1:14" s="6" customFormat="1" ht="12.75" customHeight="1">
      <c r="A48" s="23" t="s">
        <v>94</v>
      </c>
      <c r="B48" s="24" t="s">
        <v>95</v>
      </c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</row>
    <row r="49" spans="1:14" s="6" customFormat="1" ht="29.25" customHeight="1">
      <c r="A49" s="25" t="s">
        <v>96</v>
      </c>
      <c r="B49" s="73" t="s">
        <v>97</v>
      </c>
      <c r="C49" s="37" t="s">
        <v>66</v>
      </c>
      <c r="D49" s="74"/>
      <c r="E49" s="75"/>
      <c r="F49" s="74">
        <v>1.3</v>
      </c>
      <c r="G49" s="75"/>
      <c r="H49" s="74">
        <v>1.3</v>
      </c>
      <c r="I49" s="75"/>
      <c r="J49" s="76">
        <v>1.3</v>
      </c>
      <c r="K49" s="75"/>
      <c r="L49" s="77" t="s">
        <v>98</v>
      </c>
      <c r="M49" s="78">
        <f>D49+F49+H49+J49</f>
        <v>3.9000000000000004</v>
      </c>
      <c r="N49" s="77"/>
    </row>
    <row r="50" spans="1:14" s="6" customFormat="1" ht="12.75">
      <c r="A50" s="25" t="s">
        <v>99</v>
      </c>
      <c r="B50" s="73" t="s">
        <v>100</v>
      </c>
      <c r="C50" s="37" t="s">
        <v>66</v>
      </c>
      <c r="D50" s="78" t="s">
        <v>17</v>
      </c>
      <c r="E50" s="77" t="s">
        <v>17</v>
      </c>
      <c r="F50" s="78" t="s">
        <v>17</v>
      </c>
      <c r="G50" s="77" t="s">
        <v>17</v>
      </c>
      <c r="H50" s="78" t="s">
        <v>17</v>
      </c>
      <c r="I50" s="77" t="s">
        <v>17</v>
      </c>
      <c r="J50" s="44" t="s">
        <v>17</v>
      </c>
      <c r="K50" s="79" t="s">
        <v>17</v>
      </c>
      <c r="L50" s="77" t="s">
        <v>98</v>
      </c>
      <c r="M50" s="78" t="s">
        <v>17</v>
      </c>
      <c r="N50" s="77" t="s">
        <v>17</v>
      </c>
    </row>
    <row r="51" spans="1:14" s="6" customFormat="1" ht="12.75">
      <c r="A51" s="25" t="s">
        <v>101</v>
      </c>
      <c r="B51" s="73" t="s">
        <v>102</v>
      </c>
      <c r="C51" s="37" t="s">
        <v>66</v>
      </c>
      <c r="D51" s="74"/>
      <c r="E51" s="75"/>
      <c r="F51" s="74">
        <v>5.8</v>
      </c>
      <c r="G51" s="75"/>
      <c r="H51" s="74">
        <v>5.8</v>
      </c>
      <c r="I51" s="75"/>
      <c r="J51" s="76">
        <v>5.8</v>
      </c>
      <c r="K51" s="75"/>
      <c r="L51" s="77" t="s">
        <v>98</v>
      </c>
      <c r="M51" s="78">
        <f>D51+F51+H51+J51</f>
        <v>17.4</v>
      </c>
      <c r="N51" s="77"/>
    </row>
    <row r="52" spans="1:15" s="6" customFormat="1" ht="12.75">
      <c r="A52" s="25" t="s">
        <v>103</v>
      </c>
      <c r="B52" s="80" t="s">
        <v>104</v>
      </c>
      <c r="C52" s="36" t="s">
        <v>66</v>
      </c>
      <c r="D52" s="78"/>
      <c r="E52" s="81"/>
      <c r="F52" s="78"/>
      <c r="G52" s="77"/>
      <c r="H52" s="78">
        <v>12.8</v>
      </c>
      <c r="I52" s="77">
        <f>64-H52</f>
        <v>51.2</v>
      </c>
      <c r="J52" s="44"/>
      <c r="K52" s="79"/>
      <c r="L52" s="77" t="s">
        <v>27</v>
      </c>
      <c r="M52" s="78">
        <f>D52+F52+H52+J52</f>
        <v>12.8</v>
      </c>
      <c r="N52" s="77">
        <f>E52+G52+I52</f>
        <v>51.2</v>
      </c>
      <c r="O52" s="82"/>
    </row>
    <row r="53" spans="1:14" s="6" customFormat="1" ht="25.5" customHeight="1">
      <c r="A53" s="25" t="s">
        <v>105</v>
      </c>
      <c r="B53" s="80" t="s">
        <v>106</v>
      </c>
      <c r="C53" s="37" t="s">
        <v>66</v>
      </c>
      <c r="D53" s="78" t="s">
        <v>17</v>
      </c>
      <c r="E53" s="77" t="s">
        <v>17</v>
      </c>
      <c r="F53" s="78" t="s">
        <v>17</v>
      </c>
      <c r="G53" s="77" t="s">
        <v>17</v>
      </c>
      <c r="H53" s="78" t="s">
        <v>17</v>
      </c>
      <c r="I53" s="77" t="s">
        <v>17</v>
      </c>
      <c r="J53" s="44" t="s">
        <v>17</v>
      </c>
      <c r="K53" s="79" t="s">
        <v>17</v>
      </c>
      <c r="L53" s="77" t="s">
        <v>98</v>
      </c>
      <c r="M53" s="78" t="s">
        <v>17</v>
      </c>
      <c r="N53" s="77" t="s">
        <v>17</v>
      </c>
    </row>
    <row r="54" spans="1:14" s="6" customFormat="1" ht="27.75" customHeight="1">
      <c r="A54" s="25" t="s">
        <v>107</v>
      </c>
      <c r="B54" s="71" t="s">
        <v>108</v>
      </c>
      <c r="C54" s="37" t="s">
        <v>66</v>
      </c>
      <c r="D54" s="78" t="s">
        <v>17</v>
      </c>
      <c r="E54" s="77" t="s">
        <v>17</v>
      </c>
      <c r="F54" s="78" t="s">
        <v>17</v>
      </c>
      <c r="G54" s="77" t="s">
        <v>17</v>
      </c>
      <c r="H54" s="78" t="s">
        <v>17</v>
      </c>
      <c r="I54" s="77" t="s">
        <v>17</v>
      </c>
      <c r="J54" s="44" t="s">
        <v>17</v>
      </c>
      <c r="K54" s="79" t="s">
        <v>17</v>
      </c>
      <c r="L54" s="77" t="s">
        <v>98</v>
      </c>
      <c r="M54" s="78" t="s">
        <v>17</v>
      </c>
      <c r="N54" s="77" t="s">
        <v>17</v>
      </c>
    </row>
    <row r="55" spans="1:14" s="6" customFormat="1" ht="12.75" customHeight="1">
      <c r="A55" s="23" t="s">
        <v>109</v>
      </c>
      <c r="B55" s="24" t="s">
        <v>110</v>
      </c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</row>
    <row r="56" spans="1:14" s="83" customFormat="1" ht="12.75">
      <c r="A56" s="25" t="s">
        <v>111</v>
      </c>
      <c r="B56" s="71" t="s">
        <v>112</v>
      </c>
      <c r="C56" s="37" t="s">
        <v>66</v>
      </c>
      <c r="D56" s="28" t="s">
        <v>17</v>
      </c>
      <c r="E56" s="31" t="s">
        <v>17</v>
      </c>
      <c r="F56" s="28" t="s">
        <v>17</v>
      </c>
      <c r="G56" s="31" t="s">
        <v>17</v>
      </c>
      <c r="H56" s="28" t="s">
        <v>17</v>
      </c>
      <c r="I56" s="31" t="s">
        <v>17</v>
      </c>
      <c r="J56" s="28"/>
      <c r="K56" s="31"/>
      <c r="L56" s="37" t="s">
        <v>88</v>
      </c>
      <c r="M56" s="28" t="s">
        <v>17</v>
      </c>
      <c r="N56" s="31" t="s">
        <v>17</v>
      </c>
    </row>
    <row r="57" spans="1:14" ht="12.75">
      <c r="A57" s="25" t="s">
        <v>113</v>
      </c>
      <c r="B57" s="71" t="s">
        <v>114</v>
      </c>
      <c r="C57" s="84" t="s">
        <v>66</v>
      </c>
      <c r="D57" s="85">
        <v>0</v>
      </c>
      <c r="E57" s="42">
        <v>0.8</v>
      </c>
      <c r="F57" s="85" t="s">
        <v>17</v>
      </c>
      <c r="G57" s="42" t="s">
        <v>17</v>
      </c>
      <c r="H57" s="85" t="s">
        <v>17</v>
      </c>
      <c r="I57" s="42" t="s">
        <v>17</v>
      </c>
      <c r="J57" s="85" t="s">
        <v>17</v>
      </c>
      <c r="K57" s="42" t="s">
        <v>17</v>
      </c>
      <c r="L57" s="84" t="s">
        <v>18</v>
      </c>
      <c r="M57" s="85">
        <v>0</v>
      </c>
      <c r="N57" s="42">
        <v>0.8</v>
      </c>
    </row>
    <row r="58" spans="1:14" ht="24.75" customHeight="1">
      <c r="A58" s="25" t="s">
        <v>115</v>
      </c>
      <c r="B58" s="86" t="s">
        <v>116</v>
      </c>
      <c r="C58" s="37" t="s">
        <v>66</v>
      </c>
      <c r="D58" s="28" t="s">
        <v>17</v>
      </c>
      <c r="E58" s="31" t="s">
        <v>17</v>
      </c>
      <c r="F58" s="28" t="s">
        <v>17</v>
      </c>
      <c r="G58" s="31" t="s">
        <v>17</v>
      </c>
      <c r="H58" s="28" t="s">
        <v>17</v>
      </c>
      <c r="I58" s="31" t="s">
        <v>17</v>
      </c>
      <c r="J58" s="28" t="s">
        <v>17</v>
      </c>
      <c r="K58" s="31" t="s">
        <v>17</v>
      </c>
      <c r="L58" s="36" t="s">
        <v>117</v>
      </c>
      <c r="M58" s="28" t="s">
        <v>17</v>
      </c>
      <c r="N58" s="31" t="s">
        <v>17</v>
      </c>
    </row>
    <row r="59" spans="1:14" ht="18.75" customHeight="1">
      <c r="A59" s="87"/>
      <c r="B59" s="88"/>
      <c r="C59" s="37" t="s">
        <v>118</v>
      </c>
      <c r="D59" s="28">
        <f>SUM(D8:D58)</f>
        <v>2865.3999999999996</v>
      </c>
      <c r="E59" s="28">
        <f>SUM(E8:E58)</f>
        <v>86.10000000000001</v>
      </c>
      <c r="F59" s="28">
        <f>SUM(F8:F58)</f>
        <v>2991.000000000001</v>
      </c>
      <c r="G59" s="28">
        <f>SUM(G8:G58)</f>
        <v>196.5</v>
      </c>
      <c r="H59" s="28">
        <f>SUM(H8:H58)</f>
        <v>2981.8000000000015</v>
      </c>
      <c r="I59" s="28">
        <f>SUM(I8:I58)</f>
        <v>250.7</v>
      </c>
      <c r="J59" s="28">
        <f>SUM(J8:J58)</f>
        <v>2981.0000000000014</v>
      </c>
      <c r="K59" s="28">
        <f>SUM(K8:K58)</f>
        <v>199.5</v>
      </c>
      <c r="L59" s="28"/>
      <c r="M59" s="28">
        <f>SUM(M8:M58)</f>
        <v>11759.4</v>
      </c>
      <c r="N59" s="28">
        <f>SUM(N8:N58)</f>
        <v>536.8</v>
      </c>
    </row>
    <row r="60" spans="1:14" ht="12.75">
      <c r="A60" s="8" t="s">
        <v>119</v>
      </c>
      <c r="B60" s="89" t="s">
        <v>2</v>
      </c>
      <c r="C60" s="90" t="s">
        <v>120</v>
      </c>
      <c r="D60" s="90"/>
      <c r="E60" s="90"/>
      <c r="F60" s="90"/>
      <c r="G60" s="90"/>
      <c r="H60" s="90"/>
      <c r="I60" s="90"/>
      <c r="J60" s="90"/>
      <c r="K60" s="90"/>
      <c r="L60" s="90"/>
      <c r="M60" s="90"/>
      <c r="N60" s="90"/>
    </row>
    <row r="61" spans="1:14" ht="12.75">
      <c r="A61" s="8"/>
      <c r="B61" s="91" t="s">
        <v>121</v>
      </c>
      <c r="C61" s="91"/>
      <c r="D61" s="91"/>
      <c r="E61" s="91"/>
      <c r="F61" s="91"/>
      <c r="G61" s="91"/>
      <c r="H61" s="91"/>
      <c r="I61" s="91"/>
      <c r="J61" s="91"/>
      <c r="K61" s="91"/>
      <c r="L61" s="91"/>
      <c r="M61" s="91"/>
      <c r="N61" s="91"/>
    </row>
    <row r="62" spans="1:14" ht="12.75" customHeight="1">
      <c r="A62" s="8"/>
      <c r="B62" s="92" t="s">
        <v>5</v>
      </c>
      <c r="C62" s="93" t="s">
        <v>6</v>
      </c>
      <c r="D62" s="94" t="s">
        <v>7</v>
      </c>
      <c r="E62" s="94"/>
      <c r="F62" s="94"/>
      <c r="G62" s="94"/>
      <c r="H62" s="94"/>
      <c r="I62" s="94"/>
      <c r="J62" s="94"/>
      <c r="K62" s="94"/>
      <c r="L62" s="95" t="s">
        <v>8</v>
      </c>
      <c r="M62" s="96" t="s">
        <v>122</v>
      </c>
      <c r="N62" s="96"/>
    </row>
    <row r="63" spans="1:14" ht="12.75">
      <c r="A63" s="8"/>
      <c r="B63" s="92"/>
      <c r="C63" s="93"/>
      <c r="D63" s="97">
        <v>2012</v>
      </c>
      <c r="E63" s="97"/>
      <c r="F63" s="17">
        <v>2013</v>
      </c>
      <c r="G63" s="17"/>
      <c r="H63" s="17">
        <v>2014</v>
      </c>
      <c r="I63" s="17"/>
      <c r="J63" s="18">
        <v>2015</v>
      </c>
      <c r="K63" s="18"/>
      <c r="L63" s="95"/>
      <c r="M63" s="96"/>
      <c r="N63" s="96"/>
    </row>
    <row r="64" spans="1:14" ht="36.75" customHeight="1">
      <c r="A64" s="8"/>
      <c r="B64" s="92"/>
      <c r="C64" s="93"/>
      <c r="D64" s="98" t="s">
        <v>10</v>
      </c>
      <c r="E64" s="19" t="s">
        <v>11</v>
      </c>
      <c r="F64" s="16" t="s">
        <v>10</v>
      </c>
      <c r="G64" s="19" t="s">
        <v>11</v>
      </c>
      <c r="H64" s="16" t="s">
        <v>10</v>
      </c>
      <c r="I64" s="19" t="s">
        <v>11</v>
      </c>
      <c r="J64" s="20" t="s">
        <v>10</v>
      </c>
      <c r="K64" s="19" t="s">
        <v>11</v>
      </c>
      <c r="L64" s="95"/>
      <c r="M64" s="16" t="s">
        <v>10</v>
      </c>
      <c r="N64" s="19" t="s">
        <v>11</v>
      </c>
    </row>
    <row r="65" spans="1:14" ht="12.75" customHeight="1">
      <c r="A65" s="23" t="s">
        <v>123</v>
      </c>
      <c r="B65" s="24" t="s">
        <v>124</v>
      </c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</row>
    <row r="66" spans="1:14" ht="12.75">
      <c r="A66" s="25" t="s">
        <v>125</v>
      </c>
      <c r="B66" s="26" t="s">
        <v>126</v>
      </c>
      <c r="C66" s="37"/>
      <c r="D66" s="28">
        <v>2</v>
      </c>
      <c r="E66" s="29"/>
      <c r="F66" s="28">
        <f>SUM(F67:F71)</f>
        <v>472.2</v>
      </c>
      <c r="G66" s="29">
        <f>SUM(G67:G71)</f>
        <v>28.8</v>
      </c>
      <c r="H66" s="28">
        <f>SUM(H67:H71)</f>
        <v>27</v>
      </c>
      <c r="I66" s="29"/>
      <c r="J66" s="28"/>
      <c r="K66" s="29"/>
      <c r="L66" s="31" t="s">
        <v>27</v>
      </c>
      <c r="M66" s="28">
        <f>D66+F66+H66+J66</f>
        <v>501.2</v>
      </c>
      <c r="N66" s="31">
        <f>E66+G66+I66+K66</f>
        <v>28.8</v>
      </c>
    </row>
    <row r="67" spans="1:14" ht="12.75">
      <c r="A67" s="25"/>
      <c r="B67" s="35" t="s">
        <v>127</v>
      </c>
      <c r="C67" s="37"/>
      <c r="D67" s="28"/>
      <c r="E67" s="29"/>
      <c r="F67" s="28">
        <v>467</v>
      </c>
      <c r="G67" s="99"/>
      <c r="H67" s="28"/>
      <c r="I67" s="100"/>
      <c r="J67" s="101"/>
      <c r="K67" s="100"/>
      <c r="L67" s="31"/>
      <c r="M67" s="28">
        <f>D67+F67+H67+J67</f>
        <v>467</v>
      </c>
      <c r="N67" s="31">
        <f>E67+G67+I67+K67</f>
        <v>0</v>
      </c>
    </row>
    <row r="68" spans="1:14" ht="12.75">
      <c r="A68" s="25"/>
      <c r="B68" s="35" t="s">
        <v>128</v>
      </c>
      <c r="C68" s="37"/>
      <c r="D68" s="28">
        <v>2</v>
      </c>
      <c r="E68" s="29"/>
      <c r="F68" s="28">
        <v>2</v>
      </c>
      <c r="G68" s="29"/>
      <c r="H68" s="28">
        <v>2</v>
      </c>
      <c r="I68" s="100"/>
      <c r="J68" s="101"/>
      <c r="K68" s="100"/>
      <c r="L68" s="31"/>
      <c r="M68" s="28">
        <f>D68+F68+H68+J68</f>
        <v>6</v>
      </c>
      <c r="N68" s="31">
        <f>E68+G68+I68+K68</f>
        <v>0</v>
      </c>
    </row>
    <row r="69" spans="1:14" ht="12.75">
      <c r="A69" s="25"/>
      <c r="B69" s="35" t="s">
        <v>129</v>
      </c>
      <c r="C69" s="37"/>
      <c r="D69" s="28" t="s">
        <v>17</v>
      </c>
      <c r="E69" s="29" t="s">
        <v>17</v>
      </c>
      <c r="F69" s="28" t="s">
        <v>17</v>
      </c>
      <c r="G69" s="29" t="s">
        <v>17</v>
      </c>
      <c r="H69" s="28" t="s">
        <v>17</v>
      </c>
      <c r="I69" s="100" t="s">
        <v>17</v>
      </c>
      <c r="J69" s="101"/>
      <c r="K69" s="100"/>
      <c r="L69" s="31"/>
      <c r="M69" s="28" t="e">
        <f>D69+F69+H69+J69</f>
        <v>#VALUE!</v>
      </c>
      <c r="N69" s="31" t="e">
        <f>E69+G69+I69+K69</f>
        <v>#VALUE!</v>
      </c>
    </row>
    <row r="70" spans="1:14" ht="12.75">
      <c r="A70" s="25"/>
      <c r="B70" s="35" t="s">
        <v>130</v>
      </c>
      <c r="C70" s="37"/>
      <c r="D70" s="28"/>
      <c r="E70" s="29"/>
      <c r="F70" s="28"/>
      <c r="G70" s="29"/>
      <c r="H70" s="28">
        <v>25</v>
      </c>
      <c r="I70" s="100"/>
      <c r="J70" s="101"/>
      <c r="K70" s="100"/>
      <c r="L70" s="31"/>
      <c r="M70" s="28">
        <f>D70+F70+H70+J70</f>
        <v>25</v>
      </c>
      <c r="N70" s="31">
        <f>E70+G70+I70+K70</f>
        <v>0</v>
      </c>
    </row>
    <row r="71" spans="1:14" ht="12.75">
      <c r="A71" s="25"/>
      <c r="B71" s="35" t="s">
        <v>131</v>
      </c>
      <c r="C71" s="37"/>
      <c r="D71" s="28"/>
      <c r="E71" s="99"/>
      <c r="F71" s="28">
        <v>3.2</v>
      </c>
      <c r="G71" s="29">
        <v>28.8</v>
      </c>
      <c r="H71" s="28"/>
      <c r="I71" s="100"/>
      <c r="J71" s="101"/>
      <c r="K71" s="100"/>
      <c r="L71" s="31"/>
      <c r="M71" s="28">
        <f>D71+F71+H71+J71</f>
        <v>3.2</v>
      </c>
      <c r="N71" s="31">
        <f>E71+G71+I71+K71</f>
        <v>28.8</v>
      </c>
    </row>
    <row r="72" spans="1:14" ht="12.75">
      <c r="A72" s="43" t="s">
        <v>132</v>
      </c>
      <c r="B72" s="50" t="s">
        <v>133</v>
      </c>
      <c r="C72" s="37"/>
      <c r="D72" s="28">
        <v>16</v>
      </c>
      <c r="E72" s="31"/>
      <c r="F72" s="102">
        <v>16</v>
      </c>
      <c r="G72" s="103"/>
      <c r="H72" s="102"/>
      <c r="I72" s="103"/>
      <c r="J72" s="102"/>
      <c r="K72" s="103"/>
      <c r="L72" s="31" t="s">
        <v>27</v>
      </c>
      <c r="M72" s="28">
        <f>D72+F72+H72+J72</f>
        <v>32</v>
      </c>
      <c r="N72" s="31"/>
    </row>
    <row r="73" spans="1:14" ht="12.75">
      <c r="A73" s="43" t="s">
        <v>134</v>
      </c>
      <c r="B73" s="50" t="s">
        <v>135</v>
      </c>
      <c r="C73" s="37"/>
      <c r="D73" s="104">
        <v>0</v>
      </c>
      <c r="E73" s="105"/>
      <c r="F73" s="28">
        <v>58</v>
      </c>
      <c r="G73" s="31"/>
      <c r="H73" s="28">
        <v>58</v>
      </c>
      <c r="I73" s="31"/>
      <c r="J73" s="56"/>
      <c r="K73" s="106"/>
      <c r="L73" s="31" t="s">
        <v>88</v>
      </c>
      <c r="M73" s="56">
        <v>116</v>
      </c>
      <c r="N73" s="106"/>
    </row>
    <row r="74" spans="1:14" ht="12.75">
      <c r="A74" s="43"/>
      <c r="B74" s="35" t="s">
        <v>136</v>
      </c>
      <c r="C74" s="37"/>
      <c r="D74" s="104"/>
      <c r="E74" s="105"/>
      <c r="F74" s="28"/>
      <c r="G74" s="31"/>
      <c r="H74" s="28"/>
      <c r="I74" s="31"/>
      <c r="J74" s="56"/>
      <c r="K74" s="106"/>
      <c r="L74" s="106"/>
      <c r="M74" s="56"/>
      <c r="N74" s="106"/>
    </row>
    <row r="75" spans="1:14" ht="12.75">
      <c r="A75" s="43"/>
      <c r="B75" s="35" t="s">
        <v>137</v>
      </c>
      <c r="C75" s="37"/>
      <c r="D75" s="104"/>
      <c r="E75" s="105"/>
      <c r="F75" s="28"/>
      <c r="G75" s="31"/>
      <c r="H75" s="28"/>
      <c r="I75" s="31"/>
      <c r="J75" s="56"/>
      <c r="K75" s="106"/>
      <c r="L75" s="106"/>
      <c r="M75" s="56"/>
      <c r="N75" s="106"/>
    </row>
    <row r="76" spans="1:14" ht="12.75" customHeight="1">
      <c r="A76" s="43" t="s">
        <v>138</v>
      </c>
      <c r="B76" s="50" t="s">
        <v>139</v>
      </c>
      <c r="C76" s="36" t="s">
        <v>140</v>
      </c>
      <c r="D76" s="28">
        <v>20</v>
      </c>
      <c r="E76" s="29">
        <v>485</v>
      </c>
      <c r="F76" s="28">
        <v>10</v>
      </c>
      <c r="G76" s="29">
        <v>245</v>
      </c>
      <c r="H76" s="28"/>
      <c r="I76" s="31"/>
      <c r="J76" s="56"/>
      <c r="K76" s="106"/>
      <c r="L76" s="31" t="s">
        <v>27</v>
      </c>
      <c r="M76" s="56">
        <v>30</v>
      </c>
      <c r="N76" s="106">
        <v>740</v>
      </c>
    </row>
    <row r="77" spans="1:14" ht="12.75">
      <c r="A77" s="43"/>
      <c r="B77" s="35" t="s">
        <v>141</v>
      </c>
      <c r="C77" s="36"/>
      <c r="D77" s="28"/>
      <c r="E77" s="28"/>
      <c r="F77" s="28"/>
      <c r="G77" s="28"/>
      <c r="H77" s="28"/>
      <c r="I77" s="31"/>
      <c r="J77" s="56"/>
      <c r="K77" s="106"/>
      <c r="L77" s="106"/>
      <c r="M77" s="56"/>
      <c r="N77" s="106"/>
    </row>
    <row r="78" spans="1:14" ht="12.75">
      <c r="A78" s="43"/>
      <c r="B78" s="35" t="s">
        <v>142</v>
      </c>
      <c r="C78" s="36"/>
      <c r="D78" s="28"/>
      <c r="E78" s="28"/>
      <c r="F78" s="28"/>
      <c r="G78" s="28"/>
      <c r="H78" s="28"/>
      <c r="I78" s="31"/>
      <c r="J78" s="56"/>
      <c r="K78" s="106"/>
      <c r="L78" s="106"/>
      <c r="M78" s="56"/>
      <c r="N78" s="106"/>
    </row>
    <row r="79" spans="1:14" ht="12.75">
      <c r="A79" s="43"/>
      <c r="B79" s="35" t="s">
        <v>143</v>
      </c>
      <c r="C79" s="36"/>
      <c r="D79" s="28"/>
      <c r="E79" s="28"/>
      <c r="F79" s="28"/>
      <c r="G79" s="28"/>
      <c r="H79" s="28"/>
      <c r="I79" s="31"/>
      <c r="J79" s="56"/>
      <c r="K79" s="106"/>
      <c r="L79" s="106"/>
      <c r="M79" s="56"/>
      <c r="N79" s="106"/>
    </row>
    <row r="80" spans="1:14" ht="12.75">
      <c r="A80" s="43"/>
      <c r="B80" s="35" t="s">
        <v>144</v>
      </c>
      <c r="C80" s="36"/>
      <c r="D80" s="28"/>
      <c r="E80" s="28"/>
      <c r="F80" s="28"/>
      <c r="G80" s="28"/>
      <c r="H80" s="28"/>
      <c r="I80" s="31"/>
      <c r="J80" s="56"/>
      <c r="K80" s="106"/>
      <c r="L80" s="106"/>
      <c r="M80" s="56"/>
      <c r="N80" s="106"/>
    </row>
    <row r="81" spans="1:14" ht="12.75">
      <c r="A81" s="43"/>
      <c r="B81" s="35" t="s">
        <v>145</v>
      </c>
      <c r="C81" s="36"/>
      <c r="D81" s="28"/>
      <c r="E81" s="28"/>
      <c r="F81" s="28"/>
      <c r="G81" s="28"/>
      <c r="H81" s="28"/>
      <c r="I81" s="31"/>
      <c r="J81" s="56"/>
      <c r="K81" s="106"/>
      <c r="L81" s="106"/>
      <c r="M81" s="56"/>
      <c r="N81" s="106"/>
    </row>
    <row r="82" spans="1:14" ht="12.75">
      <c r="A82" s="43"/>
      <c r="B82" s="35" t="s">
        <v>146</v>
      </c>
      <c r="C82" s="36"/>
      <c r="D82" s="28"/>
      <c r="E82" s="28"/>
      <c r="F82" s="28"/>
      <c r="G82" s="28"/>
      <c r="H82" s="28"/>
      <c r="I82" s="31"/>
      <c r="J82" s="56"/>
      <c r="K82" s="106"/>
      <c r="L82" s="106"/>
      <c r="M82" s="56"/>
      <c r="N82" s="106"/>
    </row>
    <row r="83" spans="1:14" ht="12.75">
      <c r="A83" s="43"/>
      <c r="B83" s="35" t="s">
        <v>147</v>
      </c>
      <c r="C83" s="36"/>
      <c r="D83" s="28"/>
      <c r="E83" s="28"/>
      <c r="F83" s="28"/>
      <c r="G83" s="28"/>
      <c r="H83" s="28"/>
      <c r="I83" s="31"/>
      <c r="J83" s="56"/>
      <c r="K83" s="106"/>
      <c r="L83" s="106"/>
      <c r="M83" s="56"/>
      <c r="N83" s="106"/>
    </row>
    <row r="84" spans="1:14" ht="30.75" customHeight="1">
      <c r="A84" s="43" t="s">
        <v>148</v>
      </c>
      <c r="B84" s="50" t="s">
        <v>149</v>
      </c>
      <c r="C84" s="55" t="s">
        <v>150</v>
      </c>
      <c r="D84" s="28">
        <v>7181</v>
      </c>
      <c r="E84" s="29"/>
      <c r="F84" s="28">
        <v>7200</v>
      </c>
      <c r="G84" s="29"/>
      <c r="H84" s="28">
        <v>7416</v>
      </c>
      <c r="I84" s="29"/>
      <c r="J84" s="28">
        <v>7700</v>
      </c>
      <c r="K84" s="29"/>
      <c r="L84" s="31" t="s">
        <v>27</v>
      </c>
      <c r="M84" s="28">
        <f>D84+F84+H84+J84</f>
        <v>29497</v>
      </c>
      <c r="N84" s="31"/>
    </row>
    <row r="85" spans="1:14" ht="12.75">
      <c r="A85" s="25" t="s">
        <v>151</v>
      </c>
      <c r="B85" s="50" t="s">
        <v>152</v>
      </c>
      <c r="C85" s="107"/>
      <c r="D85" s="85"/>
      <c r="E85" s="42"/>
      <c r="F85" s="85">
        <v>10</v>
      </c>
      <c r="G85" s="42"/>
      <c r="H85" s="85"/>
      <c r="I85" s="42"/>
      <c r="J85" s="85"/>
      <c r="K85" s="42"/>
      <c r="L85" s="31" t="s">
        <v>27</v>
      </c>
      <c r="M85" s="28">
        <f>D85+F85+H85+J85</f>
        <v>10</v>
      </c>
      <c r="N85" s="31"/>
    </row>
    <row r="86" spans="1:14" ht="12.75" customHeight="1">
      <c r="A86" s="43" t="s">
        <v>153</v>
      </c>
      <c r="B86" s="50" t="s">
        <v>154</v>
      </c>
      <c r="C86" s="37" t="s">
        <v>93</v>
      </c>
      <c r="D86" s="28">
        <v>1.9</v>
      </c>
      <c r="E86" s="29">
        <f>12.8-D86</f>
        <v>10.9</v>
      </c>
      <c r="F86" s="28"/>
      <c r="G86" s="29"/>
      <c r="H86" s="28"/>
      <c r="I86" s="29"/>
      <c r="J86" s="56"/>
      <c r="K86" s="57"/>
      <c r="L86" s="31" t="s">
        <v>18</v>
      </c>
      <c r="M86" s="56">
        <v>1.9</v>
      </c>
      <c r="N86" s="106">
        <v>10.9</v>
      </c>
    </row>
    <row r="87" spans="1:14" ht="12.75">
      <c r="A87" s="43"/>
      <c r="B87" s="35" t="s">
        <v>155</v>
      </c>
      <c r="C87" s="37"/>
      <c r="D87" s="28"/>
      <c r="E87" s="29"/>
      <c r="F87" s="28"/>
      <c r="G87" s="29"/>
      <c r="H87" s="28"/>
      <c r="I87" s="29"/>
      <c r="J87" s="56"/>
      <c r="K87" s="57"/>
      <c r="L87" s="31"/>
      <c r="M87" s="56"/>
      <c r="N87" s="106"/>
    </row>
    <row r="88" spans="1:14" ht="12.75">
      <c r="A88" s="43"/>
      <c r="B88" s="35" t="s">
        <v>156</v>
      </c>
      <c r="C88" s="37"/>
      <c r="D88" s="28"/>
      <c r="E88" s="29"/>
      <c r="F88" s="28"/>
      <c r="G88" s="29"/>
      <c r="H88" s="28"/>
      <c r="I88" s="29"/>
      <c r="J88" s="56"/>
      <c r="K88" s="57"/>
      <c r="L88" s="31"/>
      <c r="M88" s="56"/>
      <c r="N88" s="106"/>
    </row>
    <row r="89" spans="1:14" ht="12.75">
      <c r="A89" s="43" t="s">
        <v>157</v>
      </c>
      <c r="B89" s="50" t="s">
        <v>158</v>
      </c>
      <c r="C89" s="37"/>
      <c r="D89" s="28" t="s">
        <v>17</v>
      </c>
      <c r="E89" s="29" t="s">
        <v>17</v>
      </c>
      <c r="F89" s="28"/>
      <c r="G89" s="29"/>
      <c r="H89" s="28"/>
      <c r="I89" s="29"/>
      <c r="J89" s="28"/>
      <c r="K89" s="29"/>
      <c r="L89" s="31" t="s">
        <v>27</v>
      </c>
      <c r="M89" s="28"/>
      <c r="N89" s="31"/>
    </row>
    <row r="90" spans="1:14" ht="12.75" customHeight="1">
      <c r="A90" s="43" t="s">
        <v>159</v>
      </c>
      <c r="B90" s="26" t="s">
        <v>160</v>
      </c>
      <c r="C90" s="36" t="s">
        <v>140</v>
      </c>
      <c r="D90" s="28">
        <v>9.5</v>
      </c>
      <c r="E90" s="29"/>
      <c r="F90" s="28">
        <v>12.8</v>
      </c>
      <c r="G90" s="29"/>
      <c r="H90" s="28">
        <v>12.8</v>
      </c>
      <c r="I90" s="29"/>
      <c r="J90" s="108">
        <v>15</v>
      </c>
      <c r="K90" s="57"/>
      <c r="L90" s="31" t="s">
        <v>27</v>
      </c>
      <c r="M90" s="56">
        <v>47.9</v>
      </c>
      <c r="N90" s="106"/>
    </row>
    <row r="91" spans="1:14" ht="12.75">
      <c r="A91" s="43"/>
      <c r="B91" s="35" t="s">
        <v>161</v>
      </c>
      <c r="C91" s="36"/>
      <c r="D91" s="28"/>
      <c r="E91" s="29"/>
      <c r="F91" s="28"/>
      <c r="G91" s="29"/>
      <c r="H91" s="28"/>
      <c r="I91" s="29"/>
      <c r="J91" s="108"/>
      <c r="K91" s="57"/>
      <c r="L91" s="31"/>
      <c r="M91" s="56"/>
      <c r="N91" s="106"/>
    </row>
    <row r="92" spans="1:14" ht="12.75">
      <c r="A92" s="43"/>
      <c r="B92" s="35" t="s">
        <v>162</v>
      </c>
      <c r="C92" s="36"/>
      <c r="D92" s="28"/>
      <c r="E92" s="29"/>
      <c r="F92" s="28"/>
      <c r="G92" s="29"/>
      <c r="H92" s="28"/>
      <c r="I92" s="29"/>
      <c r="J92" s="108"/>
      <c r="K92" s="57"/>
      <c r="L92" s="31"/>
      <c r="M92" s="56"/>
      <c r="N92" s="106"/>
    </row>
    <row r="93" spans="1:14" ht="12.75">
      <c r="A93" s="43"/>
      <c r="B93" s="35" t="s">
        <v>163</v>
      </c>
      <c r="C93" s="36"/>
      <c r="D93" s="28"/>
      <c r="E93" s="29"/>
      <c r="F93" s="28"/>
      <c r="G93" s="29"/>
      <c r="H93" s="28"/>
      <c r="I93" s="29"/>
      <c r="J93" s="108"/>
      <c r="K93" s="57"/>
      <c r="L93" s="31"/>
      <c r="M93" s="56"/>
      <c r="N93" s="106"/>
    </row>
    <row r="94" spans="1:14" ht="21.75" customHeight="1">
      <c r="A94" s="43" t="s">
        <v>164</v>
      </c>
      <c r="B94" s="70" t="s">
        <v>165</v>
      </c>
      <c r="C94" s="37"/>
      <c r="D94" s="28"/>
      <c r="E94" s="29"/>
      <c r="F94" s="28">
        <v>6.4</v>
      </c>
      <c r="G94" s="29"/>
      <c r="H94" s="28"/>
      <c r="I94" s="29"/>
      <c r="J94" s="28"/>
      <c r="K94" s="29"/>
      <c r="L94" s="31" t="s">
        <v>27</v>
      </c>
      <c r="M94" s="28">
        <f>D94+F94+H94+J94</f>
        <v>6.4</v>
      </c>
      <c r="N94" s="31"/>
    </row>
    <row r="95" spans="1:14" ht="12.75" customHeight="1">
      <c r="A95" s="23" t="s">
        <v>166</v>
      </c>
      <c r="B95" s="24" t="s">
        <v>167</v>
      </c>
      <c r="C95" s="24"/>
      <c r="D95" s="24"/>
      <c r="E95" s="24"/>
      <c r="F95" s="24"/>
      <c r="G95" s="24"/>
      <c r="H95" s="24"/>
      <c r="I95" s="24"/>
      <c r="J95" s="24"/>
      <c r="K95" s="24"/>
      <c r="L95" s="24"/>
      <c r="M95" s="24"/>
      <c r="N95" s="24"/>
    </row>
    <row r="96" spans="1:14" ht="12.75">
      <c r="A96" s="25" t="s">
        <v>168</v>
      </c>
      <c r="B96" s="54" t="s">
        <v>169</v>
      </c>
      <c r="C96" s="37"/>
      <c r="D96" s="28">
        <v>2</v>
      </c>
      <c r="E96" s="29"/>
      <c r="F96" s="28">
        <v>10</v>
      </c>
      <c r="G96" s="29"/>
      <c r="H96" s="28">
        <v>10</v>
      </c>
      <c r="I96" s="29"/>
      <c r="J96" s="28">
        <v>10</v>
      </c>
      <c r="K96" s="29"/>
      <c r="L96" s="31" t="s">
        <v>27</v>
      </c>
      <c r="M96" s="28">
        <f>D96+F96+H96+J96</f>
        <v>32</v>
      </c>
      <c r="N96" s="31"/>
    </row>
    <row r="97" spans="1:14" ht="12.75">
      <c r="A97" s="25" t="s">
        <v>170</v>
      </c>
      <c r="B97" s="54" t="s">
        <v>171</v>
      </c>
      <c r="C97" s="37"/>
      <c r="D97" s="28"/>
      <c r="E97" s="29">
        <v>1</v>
      </c>
      <c r="F97" s="28"/>
      <c r="G97" s="29">
        <v>2</v>
      </c>
      <c r="H97" s="28"/>
      <c r="I97" s="29">
        <v>2</v>
      </c>
      <c r="J97" s="28"/>
      <c r="K97" s="29">
        <v>2</v>
      </c>
      <c r="L97" s="31" t="s">
        <v>27</v>
      </c>
      <c r="M97" s="28"/>
      <c r="N97" s="31">
        <f>E97+G97+I97+K96</f>
        <v>5</v>
      </c>
    </row>
    <row r="98" spans="1:14" ht="29.25" customHeight="1">
      <c r="A98" s="25" t="s">
        <v>172</v>
      </c>
      <c r="B98" s="109" t="s">
        <v>173</v>
      </c>
      <c r="C98" s="37" t="s">
        <v>66</v>
      </c>
      <c r="D98" s="28" t="s">
        <v>17</v>
      </c>
      <c r="E98" s="29" t="s">
        <v>17</v>
      </c>
      <c r="F98" s="28" t="s">
        <v>17</v>
      </c>
      <c r="G98" s="29" t="s">
        <v>17</v>
      </c>
      <c r="H98" s="28" t="s">
        <v>17</v>
      </c>
      <c r="I98" s="29" t="s">
        <v>17</v>
      </c>
      <c r="J98" s="28" t="s">
        <v>17</v>
      </c>
      <c r="K98" s="29" t="s">
        <v>17</v>
      </c>
      <c r="L98" s="31" t="s">
        <v>27</v>
      </c>
      <c r="M98" s="28" t="s">
        <v>17</v>
      </c>
      <c r="N98" s="31" t="s">
        <v>17</v>
      </c>
    </row>
    <row r="99" spans="1:14" ht="12.75">
      <c r="A99" s="25" t="s">
        <v>174</v>
      </c>
      <c r="B99" s="50" t="s">
        <v>175</v>
      </c>
      <c r="C99" s="37"/>
      <c r="D99" s="28"/>
      <c r="E99" s="29"/>
      <c r="F99" s="28"/>
      <c r="G99" s="29"/>
      <c r="H99" s="28"/>
      <c r="I99" s="29"/>
      <c r="J99" s="28"/>
      <c r="K99" s="29"/>
      <c r="L99" s="31" t="s">
        <v>27</v>
      </c>
      <c r="M99" s="28"/>
      <c r="N99" s="31"/>
    </row>
    <row r="100" spans="1:14" ht="12.75">
      <c r="A100" s="25" t="s">
        <v>176</v>
      </c>
      <c r="B100" s="70" t="s">
        <v>177</v>
      </c>
      <c r="C100" s="37" t="s">
        <v>66</v>
      </c>
      <c r="D100" s="28" t="s">
        <v>17</v>
      </c>
      <c r="E100" s="29" t="s">
        <v>17</v>
      </c>
      <c r="F100" s="28" t="s">
        <v>17</v>
      </c>
      <c r="G100" s="29" t="s">
        <v>17</v>
      </c>
      <c r="H100" s="28" t="s">
        <v>17</v>
      </c>
      <c r="I100" s="29" t="s">
        <v>17</v>
      </c>
      <c r="J100" s="28" t="s">
        <v>17</v>
      </c>
      <c r="K100" s="29" t="s">
        <v>17</v>
      </c>
      <c r="L100" s="31" t="s">
        <v>98</v>
      </c>
      <c r="M100" s="28" t="s">
        <v>17</v>
      </c>
      <c r="N100" s="31" t="s">
        <v>17</v>
      </c>
    </row>
    <row r="101" spans="1:14" ht="12.75">
      <c r="A101" s="25" t="s">
        <v>178</v>
      </c>
      <c r="B101" s="71" t="s">
        <v>179</v>
      </c>
      <c r="C101" s="37" t="s">
        <v>66</v>
      </c>
      <c r="D101" s="28"/>
      <c r="E101" s="29"/>
      <c r="F101" s="28">
        <v>0.3</v>
      </c>
      <c r="G101" s="29"/>
      <c r="H101" s="28">
        <v>0.3</v>
      </c>
      <c r="I101" s="29"/>
      <c r="J101" s="28">
        <v>0.30000000000000004</v>
      </c>
      <c r="K101" s="29"/>
      <c r="L101" s="31" t="s">
        <v>180</v>
      </c>
      <c r="M101" s="28">
        <f>D101+F101+H101+J101</f>
        <v>0.9</v>
      </c>
      <c r="N101" s="31"/>
    </row>
    <row r="102" spans="1:14" ht="12.75">
      <c r="A102" s="25" t="s">
        <v>181</v>
      </c>
      <c r="B102" s="70" t="s">
        <v>182</v>
      </c>
      <c r="C102" s="37" t="s">
        <v>66</v>
      </c>
      <c r="D102" s="28">
        <v>4</v>
      </c>
      <c r="E102" s="29"/>
      <c r="F102" s="28">
        <v>2</v>
      </c>
      <c r="G102" s="29"/>
      <c r="H102" s="28">
        <v>2</v>
      </c>
      <c r="I102" s="29"/>
      <c r="J102" s="28">
        <v>2</v>
      </c>
      <c r="K102" s="29"/>
      <c r="L102" s="31" t="s">
        <v>183</v>
      </c>
      <c r="M102" s="28">
        <f>D102+F102+H102+J102</f>
        <v>10</v>
      </c>
      <c r="N102" s="31"/>
    </row>
    <row r="103" spans="1:14" ht="12.75">
      <c r="A103" s="25" t="s">
        <v>184</v>
      </c>
      <c r="B103" s="110" t="s">
        <v>185</v>
      </c>
      <c r="C103" s="37" t="s">
        <v>66</v>
      </c>
      <c r="D103" s="28" t="s">
        <v>17</v>
      </c>
      <c r="E103" s="29" t="s">
        <v>17</v>
      </c>
      <c r="F103" s="28" t="s">
        <v>17</v>
      </c>
      <c r="G103" s="29" t="s">
        <v>17</v>
      </c>
      <c r="H103" s="28" t="s">
        <v>17</v>
      </c>
      <c r="I103" s="29" t="s">
        <v>17</v>
      </c>
      <c r="J103" s="28" t="s">
        <v>17</v>
      </c>
      <c r="K103" s="29" t="s">
        <v>17</v>
      </c>
      <c r="L103" s="31" t="s">
        <v>98</v>
      </c>
      <c r="M103" s="28" t="s">
        <v>17</v>
      </c>
      <c r="N103" s="31" t="s">
        <v>17</v>
      </c>
    </row>
    <row r="104" spans="1:14" ht="73.5" customHeight="1">
      <c r="A104" s="25" t="s">
        <v>186</v>
      </c>
      <c r="B104" s="73" t="s">
        <v>187</v>
      </c>
      <c r="C104" s="37"/>
      <c r="D104" s="28" t="s">
        <v>17</v>
      </c>
      <c r="E104" s="29" t="s">
        <v>17</v>
      </c>
      <c r="F104" s="28" t="s">
        <v>17</v>
      </c>
      <c r="G104" s="29" t="s">
        <v>17</v>
      </c>
      <c r="H104" s="28" t="s">
        <v>17</v>
      </c>
      <c r="I104" s="29" t="s">
        <v>17</v>
      </c>
      <c r="J104" s="28" t="s">
        <v>17</v>
      </c>
      <c r="K104" s="29" t="s">
        <v>17</v>
      </c>
      <c r="L104" s="103" t="s">
        <v>188</v>
      </c>
      <c r="M104" s="28" t="s">
        <v>17</v>
      </c>
      <c r="N104" s="31" t="s">
        <v>17</v>
      </c>
    </row>
    <row r="105" spans="1:14" ht="12.75" customHeight="1">
      <c r="A105" s="23" t="s">
        <v>189</v>
      </c>
      <c r="B105" s="24" t="s">
        <v>190</v>
      </c>
      <c r="C105" s="24"/>
      <c r="D105" s="24"/>
      <c r="E105" s="24"/>
      <c r="F105" s="24"/>
      <c r="G105" s="24"/>
      <c r="H105" s="24"/>
      <c r="I105" s="24"/>
      <c r="J105" s="24"/>
      <c r="K105" s="24"/>
      <c r="L105" s="24"/>
      <c r="M105" s="24"/>
      <c r="N105" s="24"/>
    </row>
    <row r="106" spans="1:14" ht="12.75">
      <c r="A106" s="25" t="s">
        <v>191</v>
      </c>
      <c r="B106" s="111" t="s">
        <v>192</v>
      </c>
      <c r="C106" s="37" t="s">
        <v>66</v>
      </c>
      <c r="D106" s="56">
        <v>2.6</v>
      </c>
      <c r="E106" s="57">
        <f>12.8-D106</f>
        <v>10.200000000000001</v>
      </c>
      <c r="F106" s="56"/>
      <c r="G106" s="57"/>
      <c r="H106" s="56"/>
      <c r="I106" s="57"/>
      <c r="J106" s="56"/>
      <c r="K106" s="57"/>
      <c r="L106" s="106" t="s">
        <v>88</v>
      </c>
      <c r="M106" s="56">
        <f>D106+F106+H106</f>
        <v>2.6</v>
      </c>
      <c r="N106" s="106">
        <f>E106+G106+I106</f>
        <v>10.200000000000001</v>
      </c>
    </row>
    <row r="107" spans="1:14" ht="25.5" customHeight="1">
      <c r="A107" s="25" t="s">
        <v>193</v>
      </c>
      <c r="B107" s="111" t="s">
        <v>194</v>
      </c>
      <c r="C107" s="37" t="s">
        <v>66</v>
      </c>
      <c r="D107" s="56">
        <v>1.5</v>
      </c>
      <c r="E107" s="57"/>
      <c r="F107" s="56">
        <v>3.8</v>
      </c>
      <c r="G107" s="57"/>
      <c r="H107" s="56">
        <v>3.8</v>
      </c>
      <c r="I107" s="57"/>
      <c r="J107" s="56">
        <v>4.5</v>
      </c>
      <c r="K107" s="57"/>
      <c r="L107" s="106" t="s">
        <v>27</v>
      </c>
      <c r="M107" s="56">
        <f>D107+F107+H107+J107</f>
        <v>13.6</v>
      </c>
      <c r="N107" s="106"/>
    </row>
    <row r="108" spans="1:14" ht="12.75">
      <c r="A108" s="25" t="s">
        <v>195</v>
      </c>
      <c r="B108" s="111" t="s">
        <v>196</v>
      </c>
      <c r="C108" s="37" t="s">
        <v>66</v>
      </c>
      <c r="D108" s="56"/>
      <c r="E108" s="57"/>
      <c r="F108" s="56">
        <v>3.8</v>
      </c>
      <c r="G108" s="57"/>
      <c r="H108" s="56"/>
      <c r="I108" s="57"/>
      <c r="J108" s="56"/>
      <c r="K108" s="57"/>
      <c r="L108" s="106" t="s">
        <v>197</v>
      </c>
      <c r="M108" s="56">
        <v>3.8</v>
      </c>
      <c r="N108" s="106" t="s">
        <v>17</v>
      </c>
    </row>
    <row r="109" spans="1:14" ht="12.75">
      <c r="A109" s="25" t="s">
        <v>198</v>
      </c>
      <c r="B109" s="112" t="s">
        <v>199</v>
      </c>
      <c r="C109" s="37" t="s">
        <v>66</v>
      </c>
      <c r="D109" s="56"/>
      <c r="E109" s="57">
        <v>1</v>
      </c>
      <c r="F109" s="56"/>
      <c r="G109" s="57"/>
      <c r="H109" s="56">
        <v>0.32</v>
      </c>
      <c r="I109" s="57"/>
      <c r="J109" s="56"/>
      <c r="K109" s="57"/>
      <c r="L109" s="106" t="s">
        <v>27</v>
      </c>
      <c r="M109" s="56">
        <v>0.30000000000000004</v>
      </c>
      <c r="N109" s="106">
        <f>E109+G109+I109</f>
        <v>1</v>
      </c>
    </row>
    <row r="110" spans="1:14" ht="12.75">
      <c r="A110" s="25" t="s">
        <v>200</v>
      </c>
      <c r="B110" s="112" t="s">
        <v>201</v>
      </c>
      <c r="C110" s="37"/>
      <c r="D110" s="56"/>
      <c r="E110" s="57"/>
      <c r="F110" s="56">
        <v>1</v>
      </c>
      <c r="G110" s="57"/>
      <c r="H110" s="56">
        <v>1</v>
      </c>
      <c r="I110" s="57"/>
      <c r="J110" s="56">
        <v>1</v>
      </c>
      <c r="K110" s="57"/>
      <c r="L110" s="106" t="s">
        <v>27</v>
      </c>
      <c r="M110" s="56">
        <v>3</v>
      </c>
      <c r="N110" s="106"/>
    </row>
    <row r="111" spans="1:14" ht="12.75" customHeight="1">
      <c r="A111" s="23" t="s">
        <v>202</v>
      </c>
      <c r="B111" s="24" t="s">
        <v>203</v>
      </c>
      <c r="C111" s="24"/>
      <c r="D111" s="24"/>
      <c r="E111" s="24"/>
      <c r="F111" s="24"/>
      <c r="G111" s="24"/>
      <c r="H111" s="24"/>
      <c r="I111" s="24"/>
      <c r="J111" s="24"/>
      <c r="K111" s="24"/>
      <c r="L111" s="24"/>
      <c r="M111" s="24"/>
      <c r="N111" s="24"/>
    </row>
    <row r="112" spans="1:14" ht="12.75">
      <c r="A112" s="25" t="s">
        <v>204</v>
      </c>
      <c r="B112" s="50" t="s">
        <v>205</v>
      </c>
      <c r="C112" s="113"/>
      <c r="D112" s="28">
        <v>0</v>
      </c>
      <c r="E112" s="31">
        <v>0</v>
      </c>
      <c r="F112" s="114"/>
      <c r="G112" s="115"/>
      <c r="H112" s="114"/>
      <c r="I112" s="115"/>
      <c r="J112" s="114"/>
      <c r="K112" s="115"/>
      <c r="L112" s="31" t="s">
        <v>88</v>
      </c>
      <c r="M112" s="56">
        <f>D112+F112+H112</f>
        <v>0</v>
      </c>
      <c r="N112" s="106">
        <f>E112+G112+I112</f>
        <v>0</v>
      </c>
    </row>
    <row r="113" spans="1:14" ht="12.75">
      <c r="A113" s="25" t="s">
        <v>206</v>
      </c>
      <c r="B113" s="50" t="s">
        <v>207</v>
      </c>
      <c r="C113" s="113"/>
      <c r="D113" s="28" t="s">
        <v>17</v>
      </c>
      <c r="E113" s="31" t="s">
        <v>17</v>
      </c>
      <c r="F113" s="28" t="s">
        <v>17</v>
      </c>
      <c r="G113" s="31" t="s">
        <v>17</v>
      </c>
      <c r="H113" s="28" t="s">
        <v>17</v>
      </c>
      <c r="I113" s="31" t="s">
        <v>17</v>
      </c>
      <c r="J113" s="28"/>
      <c r="K113" s="31"/>
      <c r="L113" s="31" t="s">
        <v>88</v>
      </c>
      <c r="M113" s="56" t="s">
        <v>17</v>
      </c>
      <c r="N113" s="106" t="s">
        <v>17</v>
      </c>
    </row>
    <row r="114" spans="1:14" ht="12.75">
      <c r="A114" s="25" t="s">
        <v>208</v>
      </c>
      <c r="B114" s="116" t="s">
        <v>209</v>
      </c>
      <c r="C114" s="113"/>
      <c r="D114" s="28" t="s">
        <v>17</v>
      </c>
      <c r="E114" s="31" t="s">
        <v>17</v>
      </c>
      <c r="F114" s="28" t="s">
        <v>17</v>
      </c>
      <c r="G114" s="31" t="s">
        <v>17</v>
      </c>
      <c r="H114" s="28" t="s">
        <v>17</v>
      </c>
      <c r="I114" s="31" t="s">
        <v>17</v>
      </c>
      <c r="J114" s="28"/>
      <c r="K114" s="31"/>
      <c r="L114" s="31" t="s">
        <v>88</v>
      </c>
      <c r="M114" s="56" t="s">
        <v>17</v>
      </c>
      <c r="N114" s="106" t="s">
        <v>17</v>
      </c>
    </row>
    <row r="115" spans="1:14" ht="12.75">
      <c r="A115" s="25" t="s">
        <v>210</v>
      </c>
      <c r="B115" s="50" t="s">
        <v>211</v>
      </c>
      <c r="C115" s="113"/>
      <c r="D115" s="28"/>
      <c r="E115" s="31"/>
      <c r="F115" s="28">
        <v>10</v>
      </c>
      <c r="G115" s="31"/>
      <c r="H115" s="28"/>
      <c r="I115" s="31"/>
      <c r="J115" s="28"/>
      <c r="K115" s="31"/>
      <c r="L115" s="31" t="s">
        <v>88</v>
      </c>
      <c r="M115" s="56">
        <f>D115+F115+H115</f>
        <v>10</v>
      </c>
      <c r="N115" s="106"/>
    </row>
    <row r="116" spans="1:14" ht="12.75">
      <c r="A116" s="25" t="s">
        <v>212</v>
      </c>
      <c r="B116" s="50" t="s">
        <v>213</v>
      </c>
      <c r="C116" s="113"/>
      <c r="D116" s="28"/>
      <c r="E116" s="31"/>
      <c r="F116" s="28">
        <v>5</v>
      </c>
      <c r="G116" s="31"/>
      <c r="H116" s="28"/>
      <c r="I116" s="31"/>
      <c r="J116" s="28"/>
      <c r="K116" s="31"/>
      <c r="L116" s="31" t="s">
        <v>88</v>
      </c>
      <c r="M116" s="56">
        <f>D116+F116+H116</f>
        <v>5</v>
      </c>
      <c r="N116" s="106"/>
    </row>
    <row r="117" spans="1:14" ht="12.75">
      <c r="A117" s="25" t="s">
        <v>214</v>
      </c>
      <c r="B117" s="50" t="s">
        <v>215</v>
      </c>
      <c r="C117" s="113"/>
      <c r="D117" s="28"/>
      <c r="E117" s="31"/>
      <c r="F117" s="28" t="s">
        <v>17</v>
      </c>
      <c r="G117" s="31" t="s">
        <v>17</v>
      </c>
      <c r="H117" s="28"/>
      <c r="I117" s="31"/>
      <c r="J117" s="28"/>
      <c r="K117" s="31"/>
      <c r="L117" s="31" t="s">
        <v>88</v>
      </c>
      <c r="M117" s="56" t="s">
        <v>17</v>
      </c>
      <c r="N117" s="106" t="s">
        <v>17</v>
      </c>
    </row>
    <row r="118" spans="1:14" ht="12.75" customHeight="1">
      <c r="A118" s="23" t="s">
        <v>216</v>
      </c>
      <c r="B118" s="24" t="s">
        <v>217</v>
      </c>
      <c r="C118" s="24"/>
      <c r="D118" s="24"/>
      <c r="E118" s="24"/>
      <c r="F118" s="24"/>
      <c r="G118" s="24"/>
      <c r="H118" s="24"/>
      <c r="I118" s="24"/>
      <c r="J118" s="24"/>
      <c r="K118" s="24"/>
      <c r="L118" s="24"/>
      <c r="M118" s="24"/>
      <c r="N118" s="24"/>
    </row>
    <row r="119" spans="1:14" ht="27" customHeight="1">
      <c r="A119" s="25" t="s">
        <v>218</v>
      </c>
      <c r="B119" s="26" t="s">
        <v>219</v>
      </c>
      <c r="C119" s="117" t="s">
        <v>220</v>
      </c>
      <c r="D119" s="28">
        <v>32</v>
      </c>
      <c r="E119" s="29"/>
      <c r="F119" s="28">
        <v>32</v>
      </c>
      <c r="G119" s="29"/>
      <c r="H119" s="28">
        <v>32</v>
      </c>
      <c r="I119" s="29"/>
      <c r="J119" s="28"/>
      <c r="K119" s="29"/>
      <c r="L119" s="118" t="s">
        <v>27</v>
      </c>
      <c r="M119" s="28">
        <f>D119+F119+H119</f>
        <v>96</v>
      </c>
      <c r="N119" s="103"/>
    </row>
    <row r="120" spans="1:14" ht="12.75">
      <c r="A120" s="25" t="s">
        <v>221</v>
      </c>
      <c r="B120" s="50" t="s">
        <v>222</v>
      </c>
      <c r="C120" s="37"/>
      <c r="D120" s="28">
        <v>9</v>
      </c>
      <c r="E120" s="31">
        <v>81</v>
      </c>
      <c r="F120" s="28">
        <v>634.5</v>
      </c>
      <c r="G120" s="31">
        <v>70.5</v>
      </c>
      <c r="H120" s="28">
        <v>634.5</v>
      </c>
      <c r="I120" s="119">
        <v>70.5</v>
      </c>
      <c r="J120" s="85"/>
      <c r="K120" s="119"/>
      <c r="L120" s="120" t="s">
        <v>180</v>
      </c>
      <c r="M120" s="28">
        <f>D120+F120+H120</f>
        <v>1278</v>
      </c>
      <c r="N120" s="103">
        <f>E120+G120+I120</f>
        <v>222</v>
      </c>
    </row>
    <row r="121" spans="1:14" ht="12.75">
      <c r="A121" s="25" t="s">
        <v>223</v>
      </c>
      <c r="B121" s="50" t="s">
        <v>224</v>
      </c>
      <c r="C121" s="37"/>
      <c r="D121" s="28"/>
      <c r="E121" s="31"/>
      <c r="F121" s="28">
        <v>32</v>
      </c>
      <c r="G121" s="31"/>
      <c r="H121" s="28"/>
      <c r="I121" s="31"/>
      <c r="J121" s="28"/>
      <c r="K121" s="31"/>
      <c r="L121" s="118" t="s">
        <v>180</v>
      </c>
      <c r="M121" s="28">
        <f>D121+F121+H121</f>
        <v>32</v>
      </c>
      <c r="N121" s="103"/>
    </row>
    <row r="122" spans="1:14" ht="12.75">
      <c r="A122" s="25" t="s">
        <v>225</v>
      </c>
      <c r="B122" s="50" t="s">
        <v>226</v>
      </c>
      <c r="C122" s="84"/>
      <c r="D122" s="85"/>
      <c r="E122" s="119"/>
      <c r="F122" s="85"/>
      <c r="G122" s="119"/>
      <c r="H122" s="85">
        <v>32</v>
      </c>
      <c r="I122" s="119"/>
      <c r="J122" s="85"/>
      <c r="K122" s="119"/>
      <c r="L122" s="120" t="s">
        <v>180</v>
      </c>
      <c r="M122" s="85">
        <f>D122+F122+H122</f>
        <v>32</v>
      </c>
      <c r="N122" s="121"/>
    </row>
    <row r="123" spans="1:14" ht="12.75">
      <c r="A123" s="25" t="s">
        <v>227</v>
      </c>
      <c r="B123" s="122" t="s">
        <v>228</v>
      </c>
      <c r="C123" s="37"/>
      <c r="D123" s="28">
        <v>1</v>
      </c>
      <c r="E123" s="29"/>
      <c r="F123" s="28">
        <v>3</v>
      </c>
      <c r="G123" s="37"/>
      <c r="H123" s="28">
        <v>3</v>
      </c>
      <c r="I123" s="29"/>
      <c r="J123" s="56"/>
      <c r="K123" s="57"/>
      <c r="L123" s="29" t="s">
        <v>27</v>
      </c>
      <c r="M123" s="28">
        <f>SUM(D123,F123,H123)</f>
        <v>7</v>
      </c>
      <c r="N123" s="103"/>
    </row>
    <row r="124" spans="1:14" ht="20.25" customHeight="1">
      <c r="A124" s="25"/>
      <c r="B124" s="123" t="s">
        <v>229</v>
      </c>
      <c r="C124" s="37"/>
      <c r="D124" s="28"/>
      <c r="E124" s="29"/>
      <c r="F124" s="28"/>
      <c r="G124" s="37"/>
      <c r="H124" s="28"/>
      <c r="I124" s="29"/>
      <c r="J124" s="56"/>
      <c r="K124" s="57"/>
      <c r="L124" s="57"/>
      <c r="M124" s="28"/>
      <c r="N124" s="103"/>
    </row>
    <row r="125" spans="1:14" ht="16.5" customHeight="1">
      <c r="A125" s="87"/>
      <c r="B125" s="124"/>
      <c r="C125" s="125" t="s">
        <v>118</v>
      </c>
      <c r="D125" s="126">
        <f>SUM(D66:D124)</f>
        <v>7284.5</v>
      </c>
      <c r="E125" s="126">
        <f>SUM(E66:E124)</f>
        <v>589.1</v>
      </c>
      <c r="F125" s="126">
        <f>SUM(F66:F124)</f>
        <v>8995</v>
      </c>
      <c r="G125" s="126">
        <f>SUM(G66:G124)</f>
        <v>375.1</v>
      </c>
      <c r="H125" s="126">
        <f>SUM(H66:H124)</f>
        <v>8259.720000000001</v>
      </c>
      <c r="I125" s="126">
        <f>SUM(I66:I124)</f>
        <v>72.5</v>
      </c>
      <c r="J125" s="126">
        <f>SUM(J66:J124)</f>
        <v>7732.8</v>
      </c>
      <c r="K125" s="126">
        <f>SUM(K66:K124)</f>
        <v>2</v>
      </c>
      <c r="L125" s="126"/>
      <c r="M125" s="126">
        <f>D125+F125+H125+J125</f>
        <v>32272.02</v>
      </c>
      <c r="N125" s="126">
        <f>E125+G125+I125+K125</f>
        <v>1038.7</v>
      </c>
    </row>
    <row r="126" spans="1:14" ht="12.75">
      <c r="A126" s="8" t="s">
        <v>230</v>
      </c>
      <c r="B126" s="127" t="s">
        <v>2</v>
      </c>
      <c r="C126" s="128" t="s">
        <v>231</v>
      </c>
      <c r="D126" s="128"/>
      <c r="E126" s="128"/>
      <c r="F126" s="128"/>
      <c r="G126" s="128"/>
      <c r="H126" s="128"/>
      <c r="I126" s="128"/>
      <c r="J126" s="128"/>
      <c r="K126" s="128"/>
      <c r="L126" s="128"/>
      <c r="M126" s="128"/>
      <c r="N126" s="128"/>
    </row>
    <row r="127" spans="1:14" ht="12.75">
      <c r="A127" s="8"/>
      <c r="B127" s="129" t="s">
        <v>232</v>
      </c>
      <c r="C127" s="129"/>
      <c r="D127" s="129"/>
      <c r="E127" s="129"/>
      <c r="F127" s="129"/>
      <c r="G127" s="129"/>
      <c r="H127" s="129"/>
      <c r="I127" s="129"/>
      <c r="J127" s="129"/>
      <c r="K127" s="129"/>
      <c r="L127" s="129"/>
      <c r="M127" s="129"/>
      <c r="N127" s="129"/>
    </row>
    <row r="128" spans="1:14" ht="12.75" customHeight="1">
      <c r="A128" s="8"/>
      <c r="B128" s="92" t="s">
        <v>5</v>
      </c>
      <c r="C128" s="93" t="s">
        <v>6</v>
      </c>
      <c r="D128" s="18" t="s">
        <v>7</v>
      </c>
      <c r="E128" s="18"/>
      <c r="F128" s="18"/>
      <c r="G128" s="18"/>
      <c r="H128" s="18"/>
      <c r="I128" s="18"/>
      <c r="J128" s="18"/>
      <c r="K128" s="18"/>
      <c r="L128" s="130" t="s">
        <v>8</v>
      </c>
      <c r="M128" s="96" t="s">
        <v>122</v>
      </c>
      <c r="N128" s="96"/>
    </row>
    <row r="129" spans="1:14" ht="12.75">
      <c r="A129" s="8"/>
      <c r="B129" s="92"/>
      <c r="C129" s="93"/>
      <c r="D129" s="17">
        <v>2012</v>
      </c>
      <c r="E129" s="17"/>
      <c r="F129" s="17">
        <v>2013</v>
      </c>
      <c r="G129" s="17"/>
      <c r="H129" s="17">
        <v>2014</v>
      </c>
      <c r="I129" s="17"/>
      <c r="J129" s="18">
        <v>2015</v>
      </c>
      <c r="K129" s="18"/>
      <c r="L129" s="130"/>
      <c r="M129" s="96"/>
      <c r="N129" s="96"/>
    </row>
    <row r="130" spans="1:14" ht="38.25" customHeight="1">
      <c r="A130" s="8"/>
      <c r="B130" s="92"/>
      <c r="C130" s="93"/>
      <c r="D130" s="16" t="s">
        <v>10</v>
      </c>
      <c r="E130" s="19" t="s">
        <v>11</v>
      </c>
      <c r="F130" s="16" t="s">
        <v>10</v>
      </c>
      <c r="G130" s="19" t="s">
        <v>11</v>
      </c>
      <c r="H130" s="16" t="s">
        <v>10</v>
      </c>
      <c r="I130" s="19" t="s">
        <v>11</v>
      </c>
      <c r="J130" s="20" t="s">
        <v>10</v>
      </c>
      <c r="K130" s="19" t="s">
        <v>11</v>
      </c>
      <c r="L130" s="130"/>
      <c r="M130" s="21" t="s">
        <v>10</v>
      </c>
      <c r="N130" s="22" t="s">
        <v>11</v>
      </c>
    </row>
    <row r="131" spans="1:14" ht="12.75" customHeight="1">
      <c r="A131" s="23" t="s">
        <v>233</v>
      </c>
      <c r="B131" s="24" t="s">
        <v>234</v>
      </c>
      <c r="C131" s="24"/>
      <c r="D131" s="24"/>
      <c r="E131" s="24"/>
      <c r="F131" s="24"/>
      <c r="G131" s="24"/>
      <c r="H131" s="24"/>
      <c r="I131" s="24"/>
      <c r="J131" s="24"/>
      <c r="K131" s="24"/>
      <c r="L131" s="24"/>
      <c r="M131" s="24"/>
      <c r="N131" s="24"/>
    </row>
    <row r="132" spans="1:15" ht="12.75">
      <c r="A132" s="25" t="s">
        <v>235</v>
      </c>
      <c r="B132" s="80" t="s">
        <v>236</v>
      </c>
      <c r="C132" s="36" t="s">
        <v>66</v>
      </c>
      <c r="D132" s="28"/>
      <c r="E132" s="31"/>
      <c r="F132" s="28"/>
      <c r="G132" s="31"/>
      <c r="H132" s="28">
        <v>12.8</v>
      </c>
      <c r="I132" s="31">
        <f>64-H132</f>
        <v>51.2</v>
      </c>
      <c r="J132" s="28"/>
      <c r="K132" s="31"/>
      <c r="L132" s="31" t="s">
        <v>27</v>
      </c>
      <c r="M132" s="28">
        <f>D132+F132+H132</f>
        <v>12.8</v>
      </c>
      <c r="N132" s="31">
        <f>E132+G132+I132</f>
        <v>51.2</v>
      </c>
      <c r="O132" s="131"/>
    </row>
    <row r="133" spans="1:14" ht="12.75">
      <c r="A133" s="25" t="s">
        <v>237</v>
      </c>
      <c r="B133" s="50" t="s">
        <v>238</v>
      </c>
      <c r="C133" s="37"/>
      <c r="D133" s="28"/>
      <c r="E133" s="31"/>
      <c r="F133" s="28">
        <v>6.4</v>
      </c>
      <c r="G133" s="31"/>
      <c r="H133" s="28">
        <v>6.4</v>
      </c>
      <c r="I133" s="31"/>
      <c r="J133" s="56">
        <v>6.4</v>
      </c>
      <c r="K133" s="106"/>
      <c r="L133" s="31" t="s">
        <v>27</v>
      </c>
      <c r="M133" s="28">
        <f>D133+F133+H133+J133</f>
        <v>19.200000000000003</v>
      </c>
      <c r="N133" s="31"/>
    </row>
    <row r="134" spans="1:14" ht="12.75">
      <c r="A134" s="25"/>
      <c r="B134" s="35" t="s">
        <v>239</v>
      </c>
      <c r="C134" s="37"/>
      <c r="D134" s="28"/>
      <c r="E134" s="31"/>
      <c r="F134" s="28"/>
      <c r="G134" s="31"/>
      <c r="H134" s="28"/>
      <c r="I134" s="31"/>
      <c r="J134" s="56"/>
      <c r="K134" s="106"/>
      <c r="L134" s="106"/>
      <c r="M134" s="28"/>
      <c r="N134" s="31"/>
    </row>
    <row r="135" spans="1:14" ht="12.75">
      <c r="A135" s="25"/>
      <c r="B135" s="132" t="s">
        <v>240</v>
      </c>
      <c r="C135" s="37"/>
      <c r="D135" s="28"/>
      <c r="E135" s="31"/>
      <c r="F135" s="28"/>
      <c r="G135" s="31"/>
      <c r="H135" s="28"/>
      <c r="I135" s="31"/>
      <c r="J135" s="56"/>
      <c r="K135" s="106"/>
      <c r="L135" s="106"/>
      <c r="M135" s="28"/>
      <c r="N135" s="31"/>
    </row>
    <row r="136" spans="1:14" ht="12.75">
      <c r="A136" s="25"/>
      <c r="B136" s="35" t="s">
        <v>241</v>
      </c>
      <c r="C136" s="37"/>
      <c r="D136" s="28"/>
      <c r="E136" s="31"/>
      <c r="F136" s="28"/>
      <c r="G136" s="31"/>
      <c r="H136" s="28"/>
      <c r="I136" s="31"/>
      <c r="J136" s="56"/>
      <c r="K136" s="106"/>
      <c r="L136" s="106"/>
      <c r="M136" s="28"/>
      <c r="N136" s="31"/>
    </row>
    <row r="137" spans="1:14" ht="12.75">
      <c r="A137" s="25"/>
      <c r="B137" s="133" t="s">
        <v>242</v>
      </c>
      <c r="C137" s="37"/>
      <c r="D137" s="28"/>
      <c r="E137" s="31"/>
      <c r="F137" s="28"/>
      <c r="G137" s="31"/>
      <c r="H137" s="28"/>
      <c r="I137" s="31"/>
      <c r="J137" s="56"/>
      <c r="K137" s="106"/>
      <c r="L137" s="106"/>
      <c r="M137" s="28"/>
      <c r="N137" s="31"/>
    </row>
    <row r="138" spans="1:14" ht="30" customHeight="1">
      <c r="A138" s="43" t="s">
        <v>243</v>
      </c>
      <c r="B138" s="70" t="s">
        <v>244</v>
      </c>
      <c r="C138" s="37" t="s">
        <v>66</v>
      </c>
      <c r="D138" s="28">
        <v>6.4</v>
      </c>
      <c r="E138" s="31"/>
      <c r="F138" s="28">
        <v>6.4</v>
      </c>
      <c r="G138" s="31"/>
      <c r="H138" s="28">
        <v>6.4</v>
      </c>
      <c r="I138" s="31"/>
      <c r="J138" s="28">
        <v>6.4</v>
      </c>
      <c r="K138" s="31"/>
      <c r="L138" s="31" t="s">
        <v>27</v>
      </c>
      <c r="M138" s="28">
        <f>D138+F138+H138+J138</f>
        <v>25.6</v>
      </c>
      <c r="N138" s="31"/>
    </row>
    <row r="139" spans="1:14" ht="12.75">
      <c r="A139" s="43" t="s">
        <v>245</v>
      </c>
      <c r="B139" s="70" t="s">
        <v>246</v>
      </c>
      <c r="C139" s="84"/>
      <c r="D139" s="28">
        <v>2</v>
      </c>
      <c r="E139" s="31"/>
      <c r="F139" s="28"/>
      <c r="G139" s="31"/>
      <c r="H139" s="28"/>
      <c r="I139" s="31"/>
      <c r="J139" s="28"/>
      <c r="K139" s="31"/>
      <c r="L139" s="31"/>
      <c r="M139" s="28">
        <f>D139+F139+H139</f>
        <v>2</v>
      </c>
      <c r="N139" s="31"/>
    </row>
    <row r="140" spans="1:14" ht="24" customHeight="1">
      <c r="A140" s="43" t="s">
        <v>247</v>
      </c>
      <c r="B140" s="26" t="s">
        <v>248</v>
      </c>
      <c r="C140" s="117" t="s">
        <v>249</v>
      </c>
      <c r="D140" s="28">
        <v>30</v>
      </c>
      <c r="E140" s="31"/>
      <c r="F140" s="28">
        <v>320</v>
      </c>
      <c r="G140" s="31"/>
      <c r="H140" s="28">
        <v>320</v>
      </c>
      <c r="I140" s="31"/>
      <c r="J140" s="28">
        <v>320</v>
      </c>
      <c r="K140" s="31"/>
      <c r="L140" s="31" t="s">
        <v>27</v>
      </c>
      <c r="M140" s="28">
        <f>D140+F140+H140+J140</f>
        <v>990</v>
      </c>
      <c r="N140" s="31"/>
    </row>
    <row r="141" spans="1:14" ht="12.75">
      <c r="A141" s="43" t="s">
        <v>250</v>
      </c>
      <c r="B141" s="71" t="s">
        <v>251</v>
      </c>
      <c r="C141" s="37" t="s">
        <v>66</v>
      </c>
      <c r="D141" s="28">
        <v>0.9</v>
      </c>
      <c r="E141" s="31"/>
      <c r="F141" s="28">
        <v>1.9</v>
      </c>
      <c r="G141" s="31"/>
      <c r="H141" s="28">
        <v>1.9</v>
      </c>
      <c r="I141" s="31"/>
      <c r="J141" s="28">
        <v>1.9</v>
      </c>
      <c r="K141" s="31"/>
      <c r="L141" s="31" t="s">
        <v>27</v>
      </c>
      <c r="M141" s="28">
        <f>D141+F141+H141+J141</f>
        <v>6.6</v>
      </c>
      <c r="N141" s="31"/>
    </row>
    <row r="142" spans="1:14" ht="12.75">
      <c r="A142" s="43" t="s">
        <v>252</v>
      </c>
      <c r="B142" s="111" t="s">
        <v>253</v>
      </c>
      <c r="C142" s="37" t="s">
        <v>66</v>
      </c>
      <c r="D142" s="28">
        <v>14.9</v>
      </c>
      <c r="E142" s="31">
        <v>107.7</v>
      </c>
      <c r="F142" s="28">
        <v>6.4</v>
      </c>
      <c r="G142" s="31"/>
      <c r="H142" s="28">
        <v>9.6</v>
      </c>
      <c r="I142" s="31"/>
      <c r="J142" s="28">
        <v>10</v>
      </c>
      <c r="K142" s="31"/>
      <c r="L142" s="31" t="s">
        <v>27</v>
      </c>
      <c r="M142" s="28">
        <f>D142+F142+H142+J142</f>
        <v>40.9</v>
      </c>
      <c r="N142" s="31"/>
    </row>
    <row r="143" spans="1:14" ht="29.25" customHeight="1">
      <c r="A143" s="43" t="s">
        <v>254</v>
      </c>
      <c r="B143" s="70" t="s">
        <v>255</v>
      </c>
      <c r="C143" s="37" t="s">
        <v>66</v>
      </c>
      <c r="D143" s="28" t="s">
        <v>17</v>
      </c>
      <c r="E143" s="31" t="s">
        <v>17</v>
      </c>
      <c r="F143" s="28" t="s">
        <v>17</v>
      </c>
      <c r="G143" s="31" t="s">
        <v>17</v>
      </c>
      <c r="H143" s="28" t="s">
        <v>17</v>
      </c>
      <c r="I143" s="31" t="s">
        <v>17</v>
      </c>
      <c r="J143" s="28" t="s">
        <v>17</v>
      </c>
      <c r="K143" s="31" t="s">
        <v>17</v>
      </c>
      <c r="L143" s="31" t="s">
        <v>27</v>
      </c>
      <c r="M143" s="28" t="s">
        <v>17</v>
      </c>
      <c r="N143" s="31" t="s">
        <v>17</v>
      </c>
    </row>
    <row r="144" spans="1:14" ht="15" customHeight="1">
      <c r="A144" s="134" t="s">
        <v>256</v>
      </c>
      <c r="B144" s="24" t="s">
        <v>257</v>
      </c>
      <c r="C144" s="24"/>
      <c r="D144" s="24"/>
      <c r="E144" s="24"/>
      <c r="F144" s="24"/>
      <c r="G144" s="24"/>
      <c r="H144" s="24"/>
      <c r="I144" s="24"/>
      <c r="J144" s="24"/>
      <c r="K144" s="24"/>
      <c r="L144" s="24"/>
      <c r="M144" s="24"/>
      <c r="N144" s="24"/>
    </row>
    <row r="145" spans="1:14" ht="30.75" customHeight="1">
      <c r="A145" s="43" t="s">
        <v>258</v>
      </c>
      <c r="B145" s="26" t="s">
        <v>259</v>
      </c>
      <c r="C145" s="117" t="s">
        <v>260</v>
      </c>
      <c r="D145" s="28">
        <v>2281.6</v>
      </c>
      <c r="E145" s="29">
        <v>12929.3</v>
      </c>
      <c r="F145" s="28">
        <f>11000*0.15</f>
        <v>1650</v>
      </c>
      <c r="G145" s="29">
        <f>11000-F145</f>
        <v>9350</v>
      </c>
      <c r="H145" s="28">
        <f>11000*0.15</f>
        <v>1650</v>
      </c>
      <c r="I145" s="29">
        <f>11000-H145</f>
        <v>9350</v>
      </c>
      <c r="J145" s="28">
        <v>4650</v>
      </c>
      <c r="K145" s="29">
        <v>6800</v>
      </c>
      <c r="L145" s="31" t="s">
        <v>27</v>
      </c>
      <c r="M145" s="28">
        <f>D145+F145+H145+J145</f>
        <v>10231.6</v>
      </c>
      <c r="N145" s="31">
        <f>E145+G145+I145+K145</f>
        <v>38429.3</v>
      </c>
    </row>
    <row r="146" spans="1:14" ht="12.75">
      <c r="A146" s="43" t="s">
        <v>261</v>
      </c>
      <c r="B146" s="26" t="s">
        <v>262</v>
      </c>
      <c r="C146" s="117"/>
      <c r="D146" s="28"/>
      <c r="E146" s="31"/>
      <c r="F146" s="28"/>
      <c r="G146" s="31"/>
      <c r="H146" s="28"/>
      <c r="I146" s="29"/>
      <c r="J146" s="28"/>
      <c r="K146" s="29"/>
      <c r="L146" s="31" t="s">
        <v>27</v>
      </c>
      <c r="M146" s="28"/>
      <c r="N146" s="31"/>
    </row>
    <row r="147" spans="1:14" ht="12.75" customHeight="1">
      <c r="A147" s="23" t="s">
        <v>263</v>
      </c>
      <c r="B147" s="24" t="s">
        <v>264</v>
      </c>
      <c r="C147" s="24"/>
      <c r="D147" s="24"/>
      <c r="E147" s="24"/>
      <c r="F147" s="24"/>
      <c r="G147" s="24"/>
      <c r="H147" s="24"/>
      <c r="I147" s="24"/>
      <c r="J147" s="24"/>
      <c r="K147" s="24"/>
      <c r="L147" s="24"/>
      <c r="M147" s="24"/>
      <c r="N147" s="24"/>
    </row>
    <row r="148" spans="1:14" ht="27" customHeight="1">
      <c r="A148" s="135" t="s">
        <v>265</v>
      </c>
      <c r="B148" s="26" t="s">
        <v>266</v>
      </c>
      <c r="C148" s="36" t="s">
        <v>267</v>
      </c>
      <c r="D148" s="28">
        <f>D149+D150</f>
        <v>163.2</v>
      </c>
      <c r="E148" s="29">
        <f>E149+E150</f>
        <v>1047.8</v>
      </c>
      <c r="F148" s="28">
        <v>32</v>
      </c>
      <c r="G148" s="136"/>
      <c r="H148" s="28">
        <v>32</v>
      </c>
      <c r="I148" s="31"/>
      <c r="J148" s="28"/>
      <c r="K148" s="31"/>
      <c r="L148" s="37" t="s">
        <v>27</v>
      </c>
      <c r="M148" s="28">
        <f>D148+F148+H148+J148</f>
        <v>227.2</v>
      </c>
      <c r="N148" s="137"/>
    </row>
    <row r="149" spans="1:14" ht="18.75" customHeight="1">
      <c r="A149" s="135"/>
      <c r="B149" s="26" t="s">
        <v>268</v>
      </c>
      <c r="C149" s="36"/>
      <c r="D149" s="28">
        <v>6</v>
      </c>
      <c r="E149" s="118"/>
      <c r="F149" s="28"/>
      <c r="G149" s="136"/>
      <c r="H149" s="28"/>
      <c r="I149" s="31"/>
      <c r="J149" s="28"/>
      <c r="K149" s="31"/>
      <c r="L149" s="37"/>
      <c r="M149" s="28">
        <f>D149+F149+H149+J149</f>
        <v>6</v>
      </c>
      <c r="N149" s="137"/>
    </row>
    <row r="150" spans="1:14" ht="19.5" customHeight="1">
      <c r="A150" s="135"/>
      <c r="B150" s="26" t="s">
        <v>269</v>
      </c>
      <c r="C150" s="36"/>
      <c r="D150" s="28">
        <v>157.2</v>
      </c>
      <c r="E150" s="118">
        <v>1047.8</v>
      </c>
      <c r="F150" s="28"/>
      <c r="G150" s="136"/>
      <c r="H150" s="28"/>
      <c r="I150" s="31"/>
      <c r="J150" s="28"/>
      <c r="K150" s="31"/>
      <c r="L150" s="37"/>
      <c r="M150" s="28">
        <f>D150+F150+H150+J150</f>
        <v>157.2</v>
      </c>
      <c r="N150" s="137"/>
    </row>
    <row r="151" spans="1:14" ht="12.75" customHeight="1">
      <c r="A151" s="25" t="s">
        <v>270</v>
      </c>
      <c r="B151" s="26" t="s">
        <v>271</v>
      </c>
      <c r="C151" s="36" t="s">
        <v>272</v>
      </c>
      <c r="D151" s="28">
        <f>SUM(D152:D154)</f>
        <v>300</v>
      </c>
      <c r="E151" s="31"/>
      <c r="F151" s="28">
        <f>F152</f>
        <v>767</v>
      </c>
      <c r="G151" s="31"/>
      <c r="H151" s="28">
        <f>SUM(H152:H154)</f>
        <v>767</v>
      </c>
      <c r="I151" s="31"/>
      <c r="J151" s="28"/>
      <c r="K151" s="31"/>
      <c r="L151" s="37" t="s">
        <v>27</v>
      </c>
      <c r="M151" s="28">
        <f>D151+F151+H151+J151</f>
        <v>1834</v>
      </c>
      <c r="N151" s="137"/>
    </row>
    <row r="152" spans="1:14" ht="12.75">
      <c r="A152" s="25"/>
      <c r="B152" s="35" t="s">
        <v>273</v>
      </c>
      <c r="C152" s="36"/>
      <c r="D152" s="101"/>
      <c r="E152" s="138"/>
      <c r="F152" s="101">
        <v>767</v>
      </c>
      <c r="G152" s="138"/>
      <c r="H152" s="139"/>
      <c r="I152" s="138"/>
      <c r="J152" s="101"/>
      <c r="K152" s="138"/>
      <c r="L152" s="37"/>
      <c r="M152" s="28">
        <f>D152+F152+H152+J152</f>
        <v>767</v>
      </c>
      <c r="N152" s="137"/>
    </row>
    <row r="153" spans="1:14" ht="12.75">
      <c r="A153" s="25"/>
      <c r="B153" s="35" t="s">
        <v>274</v>
      </c>
      <c r="C153" s="36"/>
      <c r="D153" s="139"/>
      <c r="E153" s="138"/>
      <c r="F153" s="139"/>
      <c r="G153" s="138"/>
      <c r="H153" s="101">
        <v>767</v>
      </c>
      <c r="I153" s="138"/>
      <c r="J153" s="101"/>
      <c r="K153" s="138"/>
      <c r="L153" s="37"/>
      <c r="M153" s="28">
        <f>D153+F153+H153+J153</f>
        <v>767</v>
      </c>
      <c r="N153" s="137"/>
    </row>
    <row r="154" spans="1:14" ht="12.75">
      <c r="A154" s="25"/>
      <c r="B154" s="35" t="s">
        <v>275</v>
      </c>
      <c r="C154" s="36"/>
      <c r="D154" s="28">
        <v>300</v>
      </c>
      <c r="E154" s="138"/>
      <c r="F154" s="101"/>
      <c r="G154" s="138"/>
      <c r="H154" s="139"/>
      <c r="I154" s="138"/>
      <c r="J154" s="101"/>
      <c r="K154" s="138"/>
      <c r="L154" s="37"/>
      <c r="M154" s="28">
        <f>D154+F154+H154+J154</f>
        <v>300</v>
      </c>
      <c r="N154" s="137"/>
    </row>
    <row r="155" spans="1:14" ht="12.75">
      <c r="A155" s="25"/>
      <c r="B155" s="35" t="s">
        <v>276</v>
      </c>
      <c r="C155" s="36"/>
      <c r="D155" s="28">
        <v>200</v>
      </c>
      <c r="E155" s="138"/>
      <c r="F155" s="101"/>
      <c r="G155" s="138"/>
      <c r="H155" s="139"/>
      <c r="I155" s="138"/>
      <c r="J155" s="101"/>
      <c r="K155" s="138"/>
      <c r="L155" s="37"/>
      <c r="M155" s="28">
        <f>D155+F155+H155+J155</f>
        <v>200</v>
      </c>
      <c r="N155" s="137"/>
    </row>
    <row r="156" spans="1:14" ht="12.75">
      <c r="A156" s="25"/>
      <c r="B156" s="35" t="s">
        <v>277</v>
      </c>
      <c r="C156" s="36"/>
      <c r="D156" s="28"/>
      <c r="E156" s="138"/>
      <c r="F156" s="28">
        <v>400</v>
      </c>
      <c r="G156" s="138"/>
      <c r="H156" s="139"/>
      <c r="I156" s="138"/>
      <c r="J156" s="101"/>
      <c r="K156" s="138"/>
      <c r="L156" s="37"/>
      <c r="M156" s="28">
        <f>D156+F156+H156+J156</f>
        <v>400</v>
      </c>
      <c r="N156" s="137"/>
    </row>
    <row r="157" spans="1:14" ht="12.75">
      <c r="A157" s="25"/>
      <c r="B157" s="35" t="s">
        <v>278</v>
      </c>
      <c r="C157" s="36"/>
      <c r="D157" s="28"/>
      <c r="E157" s="31"/>
      <c r="F157" s="28">
        <v>4000</v>
      </c>
      <c r="G157" s="31"/>
      <c r="H157" s="34"/>
      <c r="I157" s="31"/>
      <c r="J157" s="28"/>
      <c r="K157" s="31"/>
      <c r="L157" s="37"/>
      <c r="M157" s="28">
        <f>D157+F157+H157+J157</f>
        <v>4000</v>
      </c>
      <c r="N157" s="137"/>
    </row>
    <row r="158" spans="1:14" ht="12.75">
      <c r="A158" s="25"/>
      <c r="B158" s="35" t="s">
        <v>279</v>
      </c>
      <c r="C158" s="36"/>
      <c r="D158" s="28"/>
      <c r="E158" s="31"/>
      <c r="F158" s="28"/>
      <c r="G158" s="31"/>
      <c r="H158" s="28">
        <v>4000</v>
      </c>
      <c r="I158" s="31"/>
      <c r="J158" s="28">
        <v>4000</v>
      </c>
      <c r="K158" s="31"/>
      <c r="L158" s="37"/>
      <c r="M158" s="28">
        <f>D158+F158+H158+J158</f>
        <v>8000</v>
      </c>
      <c r="N158" s="137"/>
    </row>
    <row r="159" spans="1:14" ht="12.75" customHeight="1">
      <c r="A159" s="23" t="s">
        <v>280</v>
      </c>
      <c r="B159" s="24" t="s">
        <v>281</v>
      </c>
      <c r="C159" s="24"/>
      <c r="D159" s="24"/>
      <c r="E159" s="24"/>
      <c r="F159" s="24"/>
      <c r="G159" s="24"/>
      <c r="H159" s="24"/>
      <c r="I159" s="24"/>
      <c r="J159" s="24"/>
      <c r="K159" s="24"/>
      <c r="L159" s="24"/>
      <c r="M159" s="24"/>
      <c r="N159" s="24"/>
    </row>
    <row r="160" spans="1:14" ht="27.75" customHeight="1">
      <c r="A160" s="25" t="s">
        <v>282</v>
      </c>
      <c r="B160" s="26" t="s">
        <v>283</v>
      </c>
      <c r="C160" s="36" t="s">
        <v>284</v>
      </c>
      <c r="D160" s="28">
        <v>650</v>
      </c>
      <c r="E160" s="29"/>
      <c r="F160" s="28">
        <v>1278</v>
      </c>
      <c r="G160" s="29"/>
      <c r="H160" s="28">
        <v>1278</v>
      </c>
      <c r="I160" s="29"/>
      <c r="J160" s="28">
        <v>1278</v>
      </c>
      <c r="K160" s="29"/>
      <c r="L160" s="31" t="s">
        <v>27</v>
      </c>
      <c r="M160" s="28">
        <f>D160+F160+H160+J160</f>
        <v>4484</v>
      </c>
      <c r="N160" s="31"/>
    </row>
    <row r="161" spans="1:14" ht="28.5" customHeight="1">
      <c r="A161" s="25" t="s">
        <v>285</v>
      </c>
      <c r="B161" s="26" t="s">
        <v>286</v>
      </c>
      <c r="C161" s="36" t="s">
        <v>287</v>
      </c>
      <c r="D161" s="28">
        <v>64</v>
      </c>
      <c r="E161" s="29"/>
      <c r="F161" s="28">
        <v>320</v>
      </c>
      <c r="G161" s="29"/>
      <c r="H161" s="28">
        <v>320</v>
      </c>
      <c r="I161" s="29"/>
      <c r="J161" s="28">
        <v>320</v>
      </c>
      <c r="K161" s="29"/>
      <c r="L161" s="31" t="s">
        <v>27</v>
      </c>
      <c r="M161" s="28">
        <f>D161+F161+H161+J161</f>
        <v>1024</v>
      </c>
      <c r="N161" s="31"/>
    </row>
    <row r="162" spans="1:14" ht="26.25" customHeight="1">
      <c r="A162" s="25" t="s">
        <v>288</v>
      </c>
      <c r="B162" s="26" t="s">
        <v>289</v>
      </c>
      <c r="C162" s="36" t="s">
        <v>290</v>
      </c>
      <c r="D162" s="28">
        <v>177</v>
      </c>
      <c r="E162" s="29">
        <v>649</v>
      </c>
      <c r="F162" s="28">
        <v>19.2</v>
      </c>
      <c r="G162" s="29">
        <f>128-19.2</f>
        <v>108.8</v>
      </c>
      <c r="H162" s="28">
        <v>19.2</v>
      </c>
      <c r="I162" s="29">
        <f>128-19.2</f>
        <v>108.8</v>
      </c>
      <c r="J162" s="28">
        <v>25</v>
      </c>
      <c r="K162" s="29"/>
      <c r="L162" s="31" t="s">
        <v>27</v>
      </c>
      <c r="M162" s="28">
        <f>D162+F162+H162+J162</f>
        <v>240.39999999999998</v>
      </c>
      <c r="N162" s="31">
        <f>E162+G162+I162+K162</f>
        <v>866.5999999999999</v>
      </c>
    </row>
    <row r="163" spans="1:14" ht="26.25" customHeight="1">
      <c r="A163" s="25" t="s">
        <v>291</v>
      </c>
      <c r="B163" s="26" t="s">
        <v>292</v>
      </c>
      <c r="C163" s="36" t="s">
        <v>293</v>
      </c>
      <c r="D163" s="28"/>
      <c r="E163" s="29"/>
      <c r="F163" s="28">
        <v>64</v>
      </c>
      <c r="G163" s="29"/>
      <c r="H163" s="28">
        <v>64</v>
      </c>
      <c r="I163" s="29"/>
      <c r="J163" s="28">
        <v>65</v>
      </c>
      <c r="K163" s="29"/>
      <c r="L163" s="31" t="s">
        <v>27</v>
      </c>
      <c r="M163" s="28">
        <f>D163+F163+H163+J163</f>
        <v>193</v>
      </c>
      <c r="N163" s="31"/>
    </row>
    <row r="164" spans="1:14" ht="23.25" customHeight="1">
      <c r="A164" s="25" t="s">
        <v>294</v>
      </c>
      <c r="B164" s="26" t="s">
        <v>295</v>
      </c>
      <c r="C164" s="36" t="s">
        <v>296</v>
      </c>
      <c r="D164" s="28">
        <v>430</v>
      </c>
      <c r="E164" s="29"/>
      <c r="F164" s="28">
        <v>192</v>
      </c>
      <c r="G164" s="29"/>
      <c r="H164" s="28">
        <v>192</v>
      </c>
      <c r="I164" s="29"/>
      <c r="J164" s="28">
        <v>190</v>
      </c>
      <c r="K164" s="29"/>
      <c r="L164" s="31" t="s">
        <v>27</v>
      </c>
      <c r="M164" s="28">
        <f>D164+F164+H164+J164</f>
        <v>1004</v>
      </c>
      <c r="N164" s="31"/>
    </row>
    <row r="165" spans="1:14" ht="24.75" customHeight="1">
      <c r="A165" s="25" t="s">
        <v>297</v>
      </c>
      <c r="B165" s="26" t="s">
        <v>298</v>
      </c>
      <c r="C165" s="36" t="s">
        <v>299</v>
      </c>
      <c r="D165" s="28"/>
      <c r="E165" s="29"/>
      <c r="F165" s="28">
        <v>64</v>
      </c>
      <c r="G165" s="29"/>
      <c r="H165" s="28">
        <v>64</v>
      </c>
      <c r="I165" s="29"/>
      <c r="J165" s="28">
        <v>65</v>
      </c>
      <c r="K165" s="29"/>
      <c r="L165" s="31" t="s">
        <v>27</v>
      </c>
      <c r="M165" s="28">
        <f>D165+F165+H165+J165</f>
        <v>193</v>
      </c>
      <c r="N165" s="31"/>
    </row>
    <row r="166" spans="1:14" ht="28.5" customHeight="1">
      <c r="A166" s="25" t="s">
        <v>300</v>
      </c>
      <c r="B166" s="26" t="s">
        <v>301</v>
      </c>
      <c r="C166" s="117" t="s">
        <v>302</v>
      </c>
      <c r="D166" s="85">
        <v>9.5</v>
      </c>
      <c r="E166" s="42"/>
      <c r="F166" s="85">
        <v>64</v>
      </c>
      <c r="G166" s="42"/>
      <c r="H166" s="85">
        <v>64</v>
      </c>
      <c r="I166" s="42"/>
      <c r="J166" s="85">
        <v>230</v>
      </c>
      <c r="K166" s="42"/>
      <c r="L166" s="119" t="s">
        <v>27</v>
      </c>
      <c r="M166" s="28">
        <f>D166+F166+H166+J166</f>
        <v>367.5</v>
      </c>
      <c r="N166" s="119"/>
    </row>
    <row r="167" spans="1:14" ht="12.75">
      <c r="A167" s="43" t="s">
        <v>303</v>
      </c>
      <c r="B167" s="122" t="s">
        <v>304</v>
      </c>
      <c r="C167" s="140"/>
      <c r="D167" s="28">
        <f>SUM(D168:D174)</f>
        <v>396</v>
      </c>
      <c r="E167" s="29">
        <f>SUM(E168:E174)</f>
        <v>2380.5</v>
      </c>
      <c r="F167" s="28">
        <f>SUM(F168:F174)</f>
        <v>180</v>
      </c>
      <c r="G167" s="29">
        <f>SUM(G168:G174)</f>
        <v>0</v>
      </c>
      <c r="H167" s="28">
        <f>SUM(H168:H174)</f>
        <v>190</v>
      </c>
      <c r="I167" s="29">
        <f>SUM(I168:I174)</f>
        <v>0</v>
      </c>
      <c r="J167" s="28">
        <f>SUM(J168:J174)</f>
        <v>190</v>
      </c>
      <c r="K167" s="29">
        <f>SUM(K168:K174)</f>
        <v>0</v>
      </c>
      <c r="L167" s="141" t="s">
        <v>27</v>
      </c>
      <c r="M167" s="28">
        <f>D167+F167+H167+J167</f>
        <v>956</v>
      </c>
      <c r="N167" s="31">
        <f>E167+G167+I167+K167</f>
        <v>2380.5</v>
      </c>
    </row>
    <row r="168" spans="1:14" ht="12.75">
      <c r="A168" s="43"/>
      <c r="B168" s="123" t="s">
        <v>305</v>
      </c>
      <c r="C168" s="140"/>
      <c r="D168" s="28">
        <v>231</v>
      </c>
      <c r="E168" s="29">
        <v>2079</v>
      </c>
      <c r="F168" s="28">
        <v>35</v>
      </c>
      <c r="G168" s="29"/>
      <c r="H168" s="28">
        <v>35</v>
      </c>
      <c r="I168" s="29"/>
      <c r="J168" s="28">
        <v>35</v>
      </c>
      <c r="K168" s="29"/>
      <c r="L168" s="141"/>
      <c r="M168" s="28"/>
      <c r="N168" s="31"/>
    </row>
    <row r="169" spans="1:14" ht="12.75">
      <c r="A169" s="43"/>
      <c r="B169" s="123" t="s">
        <v>306</v>
      </c>
      <c r="C169" s="140"/>
      <c r="D169" s="28">
        <v>23.3</v>
      </c>
      <c r="E169" s="29">
        <v>112.8</v>
      </c>
      <c r="F169" s="28">
        <v>15</v>
      </c>
      <c r="G169" s="29"/>
      <c r="H169" s="28">
        <v>20</v>
      </c>
      <c r="I169" s="29"/>
      <c r="J169" s="28">
        <v>20</v>
      </c>
      <c r="K169" s="29"/>
      <c r="L169" s="141"/>
      <c r="M169" s="28"/>
      <c r="N169" s="31"/>
    </row>
    <row r="170" spans="1:14" ht="12.75">
      <c r="A170" s="43"/>
      <c r="B170" s="123" t="s">
        <v>307</v>
      </c>
      <c r="C170" s="140"/>
      <c r="D170" s="28">
        <v>39.2</v>
      </c>
      <c r="E170" s="29">
        <v>34</v>
      </c>
      <c r="F170" s="28">
        <v>15</v>
      </c>
      <c r="G170" s="29"/>
      <c r="H170" s="28">
        <v>15</v>
      </c>
      <c r="I170" s="29"/>
      <c r="J170" s="28">
        <v>15</v>
      </c>
      <c r="K170" s="29"/>
      <c r="L170" s="141"/>
      <c r="M170" s="28"/>
      <c r="N170" s="31"/>
    </row>
    <row r="171" spans="1:14" ht="12.75">
      <c r="A171" s="43"/>
      <c r="B171" s="123" t="s">
        <v>308</v>
      </c>
      <c r="C171" s="140"/>
      <c r="D171" s="28">
        <v>97.7</v>
      </c>
      <c r="E171" s="29">
        <v>127.5</v>
      </c>
      <c r="F171" s="28">
        <v>80</v>
      </c>
      <c r="G171" s="29"/>
      <c r="H171" s="28">
        <v>80</v>
      </c>
      <c r="I171" s="29"/>
      <c r="J171" s="28">
        <v>80</v>
      </c>
      <c r="K171" s="29"/>
      <c r="L171" s="141"/>
      <c r="M171" s="28"/>
      <c r="N171" s="31"/>
    </row>
    <row r="172" spans="1:14" ht="12.75">
      <c r="A172" s="43"/>
      <c r="B172" s="123" t="s">
        <v>309</v>
      </c>
      <c r="C172" s="140"/>
      <c r="D172" s="28">
        <v>4.8</v>
      </c>
      <c r="E172" s="29">
        <v>27.2</v>
      </c>
      <c r="F172" s="28"/>
      <c r="G172" s="29"/>
      <c r="H172" s="28"/>
      <c r="I172" s="29"/>
      <c r="J172" s="28"/>
      <c r="K172" s="29"/>
      <c r="L172" s="141"/>
      <c r="M172" s="28"/>
      <c r="N172" s="31"/>
    </row>
    <row r="173" spans="1:14" ht="12.75">
      <c r="A173" s="43"/>
      <c r="B173" s="123" t="s">
        <v>310</v>
      </c>
      <c r="C173" s="140"/>
      <c r="D173" s="28"/>
      <c r="E173" s="29"/>
      <c r="F173" s="28">
        <v>5</v>
      </c>
      <c r="G173" s="29"/>
      <c r="H173" s="28"/>
      <c r="I173" s="29"/>
      <c r="J173" s="28"/>
      <c r="K173" s="29"/>
      <c r="L173" s="141"/>
      <c r="M173" s="28"/>
      <c r="N173" s="31"/>
    </row>
    <row r="174" spans="1:14" ht="12.75">
      <c r="A174" s="43"/>
      <c r="B174" s="123" t="s">
        <v>311</v>
      </c>
      <c r="C174" s="140"/>
      <c r="D174" s="28"/>
      <c r="E174" s="29"/>
      <c r="F174" s="28">
        <v>30</v>
      </c>
      <c r="G174" s="29"/>
      <c r="H174" s="28">
        <v>40</v>
      </c>
      <c r="I174" s="29"/>
      <c r="J174" s="28">
        <v>40</v>
      </c>
      <c r="K174" s="29"/>
      <c r="L174" s="141"/>
      <c r="M174" s="28"/>
      <c r="N174" s="31"/>
    </row>
    <row r="175" spans="1:14" ht="13.5" customHeight="1">
      <c r="A175" s="142"/>
      <c r="B175" s="143"/>
      <c r="C175" s="144" t="s">
        <v>118</v>
      </c>
      <c r="D175" s="28">
        <f>SUM(D132:D174)</f>
        <v>5584.699999999999</v>
      </c>
      <c r="E175" s="28">
        <f>SUM(E132:E174)</f>
        <v>20542.6</v>
      </c>
      <c r="F175" s="28">
        <f>SUM(F132:F174)</f>
        <v>10318.300000000001</v>
      </c>
      <c r="G175" s="28">
        <f>SUM(G132:G174)</f>
        <v>9458.8</v>
      </c>
      <c r="H175" s="28">
        <f>SUM(H132:H174)</f>
        <v>9954.3</v>
      </c>
      <c r="I175" s="28">
        <f>SUM(I132:I174)</f>
        <v>9510</v>
      </c>
      <c r="J175" s="28">
        <f>SUM(J132:J174)</f>
        <v>11547.699999999999</v>
      </c>
      <c r="K175" s="28">
        <f>SUM(K132:K174)</f>
        <v>6800</v>
      </c>
      <c r="L175" s="28"/>
      <c r="M175" s="28">
        <f>SUM(M132:M174)</f>
        <v>36449.00000000001</v>
      </c>
      <c r="N175" s="28">
        <f>SUM(N132:N174)</f>
        <v>41727.6</v>
      </c>
    </row>
    <row r="176" spans="1:14" ht="12.75">
      <c r="A176" s="8" t="s">
        <v>312</v>
      </c>
      <c r="B176" s="127" t="s">
        <v>2</v>
      </c>
      <c r="C176" s="128" t="s">
        <v>313</v>
      </c>
      <c r="D176" s="128"/>
      <c r="E176" s="128"/>
      <c r="F176" s="128"/>
      <c r="G176" s="128"/>
      <c r="H176" s="128"/>
      <c r="I176" s="128"/>
      <c r="J176" s="128"/>
      <c r="K176" s="128"/>
      <c r="L176" s="128"/>
      <c r="M176" s="128"/>
      <c r="N176" s="128"/>
    </row>
    <row r="177" spans="1:14" ht="12.75">
      <c r="A177" s="8"/>
      <c r="B177" s="145" t="s">
        <v>314</v>
      </c>
      <c r="C177" s="145"/>
      <c r="D177" s="145"/>
      <c r="E177" s="145"/>
      <c r="F177" s="145"/>
      <c r="G177" s="145"/>
      <c r="H177" s="145"/>
      <c r="I177" s="145"/>
      <c r="J177" s="145"/>
      <c r="K177" s="145"/>
      <c r="L177" s="145"/>
      <c r="M177" s="145"/>
      <c r="N177" s="145"/>
    </row>
    <row r="178" spans="1:14" ht="12.75" customHeight="1">
      <c r="A178" s="8"/>
      <c r="B178" s="92" t="s">
        <v>5</v>
      </c>
      <c r="C178" s="146" t="s">
        <v>6</v>
      </c>
      <c r="D178" s="18" t="s">
        <v>7</v>
      </c>
      <c r="E178" s="18"/>
      <c r="F178" s="18"/>
      <c r="G178" s="18"/>
      <c r="H178" s="18"/>
      <c r="I178" s="18"/>
      <c r="J178" s="18"/>
      <c r="K178" s="18"/>
      <c r="L178" s="95" t="s">
        <v>8</v>
      </c>
      <c r="M178" s="16" t="s">
        <v>122</v>
      </c>
      <c r="N178" s="16"/>
    </row>
    <row r="179" spans="1:14" ht="12.75">
      <c r="A179" s="8"/>
      <c r="B179" s="92"/>
      <c r="C179" s="146"/>
      <c r="D179" s="17">
        <v>2012</v>
      </c>
      <c r="E179" s="17"/>
      <c r="F179" s="17">
        <v>2013</v>
      </c>
      <c r="G179" s="17"/>
      <c r="H179" s="17">
        <v>2014</v>
      </c>
      <c r="I179" s="17"/>
      <c r="J179" s="18">
        <v>2015</v>
      </c>
      <c r="K179" s="18"/>
      <c r="L179" s="95"/>
      <c r="M179" s="16"/>
      <c r="N179" s="16"/>
    </row>
    <row r="180" spans="1:14" ht="29.25" customHeight="1">
      <c r="A180" s="8"/>
      <c r="B180" s="92"/>
      <c r="C180" s="146"/>
      <c r="D180" s="16" t="s">
        <v>10</v>
      </c>
      <c r="E180" s="19" t="s">
        <v>11</v>
      </c>
      <c r="F180" s="16" t="s">
        <v>10</v>
      </c>
      <c r="G180" s="19" t="s">
        <v>11</v>
      </c>
      <c r="H180" s="16" t="s">
        <v>10</v>
      </c>
      <c r="I180" s="19" t="s">
        <v>11</v>
      </c>
      <c r="J180" s="20" t="s">
        <v>10</v>
      </c>
      <c r="K180" s="19" t="s">
        <v>11</v>
      </c>
      <c r="L180" s="95"/>
      <c r="M180" s="21" t="s">
        <v>10</v>
      </c>
      <c r="N180" s="22" t="s">
        <v>11</v>
      </c>
    </row>
    <row r="181" spans="1:14" ht="12.75">
      <c r="A181" s="23" t="s">
        <v>315</v>
      </c>
      <c r="B181" s="147" t="s">
        <v>316</v>
      </c>
      <c r="C181" s="147"/>
      <c r="D181" s="147"/>
      <c r="E181" s="147"/>
      <c r="F181" s="147"/>
      <c r="G181" s="147"/>
      <c r="H181" s="147"/>
      <c r="I181" s="147"/>
      <c r="J181" s="147"/>
      <c r="K181" s="147"/>
      <c r="L181" s="147"/>
      <c r="M181" s="147"/>
      <c r="N181" s="147"/>
    </row>
    <row r="182" spans="1:14" ht="30" customHeight="1">
      <c r="A182" s="43" t="s">
        <v>317</v>
      </c>
      <c r="B182" s="70" t="s">
        <v>318</v>
      </c>
      <c r="C182" s="144"/>
      <c r="D182" s="28">
        <v>4.5</v>
      </c>
      <c r="E182" s="29">
        <v>25.5</v>
      </c>
      <c r="F182" s="28">
        <v>10</v>
      </c>
      <c r="G182" s="29"/>
      <c r="H182" s="28">
        <v>10</v>
      </c>
      <c r="I182" s="29"/>
      <c r="J182" s="28">
        <v>10</v>
      </c>
      <c r="K182" s="29"/>
      <c r="L182" s="31" t="s">
        <v>27</v>
      </c>
      <c r="M182" s="28">
        <f>D182+F182+H182+J182</f>
        <v>34.5</v>
      </c>
      <c r="N182" s="31">
        <f>E182+G182+I182+K182</f>
        <v>25.5</v>
      </c>
    </row>
    <row r="183" spans="1:14" ht="12.75">
      <c r="A183" s="43" t="s">
        <v>319</v>
      </c>
      <c r="B183" s="70" t="s">
        <v>320</v>
      </c>
      <c r="C183" s="144"/>
      <c r="D183" s="28">
        <v>2</v>
      </c>
      <c r="E183" s="29">
        <v>10</v>
      </c>
      <c r="F183" s="28"/>
      <c r="G183" s="29"/>
      <c r="H183" s="28"/>
      <c r="I183" s="29"/>
      <c r="J183" s="28"/>
      <c r="K183" s="29"/>
      <c r="L183" s="31" t="s">
        <v>27</v>
      </c>
      <c r="M183" s="28">
        <f>D183+F183+H183</f>
        <v>2</v>
      </c>
      <c r="N183" s="31">
        <f>E183+G183+I183</f>
        <v>10</v>
      </c>
    </row>
    <row r="184" spans="1:14" ht="12.75">
      <c r="A184" s="43" t="s">
        <v>321</v>
      </c>
      <c r="B184" s="70" t="s">
        <v>322</v>
      </c>
      <c r="C184" s="144"/>
      <c r="D184" s="28" t="s">
        <v>17</v>
      </c>
      <c r="E184" s="31" t="s">
        <v>17</v>
      </c>
      <c r="F184" s="28" t="s">
        <v>17</v>
      </c>
      <c r="G184" s="31" t="s">
        <v>17</v>
      </c>
      <c r="H184" s="28" t="s">
        <v>17</v>
      </c>
      <c r="I184" s="31" t="s">
        <v>17</v>
      </c>
      <c r="J184" s="28" t="s">
        <v>17</v>
      </c>
      <c r="K184" s="31" t="s">
        <v>17</v>
      </c>
      <c r="L184" s="31" t="s">
        <v>27</v>
      </c>
      <c r="M184" s="28" t="s">
        <v>17</v>
      </c>
      <c r="N184" s="31" t="s">
        <v>17</v>
      </c>
    </row>
    <row r="185" spans="1:14" ht="12.75">
      <c r="A185" s="148" t="s">
        <v>323</v>
      </c>
      <c r="B185" s="71" t="s">
        <v>324</v>
      </c>
      <c r="C185" s="37"/>
      <c r="D185" s="28" t="s">
        <v>17</v>
      </c>
      <c r="E185" s="31" t="s">
        <v>17</v>
      </c>
      <c r="F185" s="28"/>
      <c r="G185" s="31"/>
      <c r="H185" s="28"/>
      <c r="I185" s="31"/>
      <c r="J185" s="28"/>
      <c r="K185" s="31"/>
      <c r="L185" s="31" t="s">
        <v>27</v>
      </c>
      <c r="M185" s="28" t="s">
        <v>17</v>
      </c>
      <c r="N185" s="31" t="s">
        <v>17</v>
      </c>
    </row>
    <row r="186" spans="1:14" ht="12.75" customHeight="1">
      <c r="A186" s="23" t="s">
        <v>325</v>
      </c>
      <c r="B186" s="149" t="s">
        <v>326</v>
      </c>
      <c r="C186" s="149"/>
      <c r="D186" s="149"/>
      <c r="E186" s="149"/>
      <c r="F186" s="149"/>
      <c r="G186" s="149"/>
      <c r="H186" s="149"/>
      <c r="I186" s="149"/>
      <c r="J186" s="149"/>
      <c r="K186" s="149"/>
      <c r="L186" s="149"/>
      <c r="M186" s="149"/>
      <c r="N186" s="149"/>
    </row>
    <row r="187" spans="1:14" ht="12.75" customHeight="1">
      <c r="A187" s="25" t="s">
        <v>327</v>
      </c>
      <c r="B187" s="150" t="s">
        <v>328</v>
      </c>
      <c r="C187" s="36" t="s">
        <v>329</v>
      </c>
      <c r="D187" s="28">
        <f>SUM(D188:D190)</f>
        <v>10</v>
      </c>
      <c r="E187" s="29"/>
      <c r="F187" s="28">
        <f>SUM(F188:F190)</f>
        <v>22</v>
      </c>
      <c r="G187" s="29"/>
      <c r="H187" s="28"/>
      <c r="I187" s="29"/>
      <c r="J187" s="28"/>
      <c r="K187" s="29"/>
      <c r="L187" s="31" t="s">
        <v>27</v>
      </c>
      <c r="M187" s="28">
        <f>SUM(D187+F187+H187)</f>
        <v>32</v>
      </c>
      <c r="N187" s="31"/>
    </row>
    <row r="188" spans="1:14" ht="12.75">
      <c r="A188" s="25"/>
      <c r="B188" s="151" t="s">
        <v>330</v>
      </c>
      <c r="C188" s="36"/>
      <c r="D188" s="28">
        <v>0</v>
      </c>
      <c r="E188" s="29"/>
      <c r="F188" s="28">
        <v>0</v>
      </c>
      <c r="G188" s="29"/>
      <c r="H188" s="28"/>
      <c r="I188" s="100"/>
      <c r="J188" s="101"/>
      <c r="K188" s="100"/>
      <c r="L188" s="31"/>
      <c r="M188" s="28"/>
      <c r="N188" s="31"/>
    </row>
    <row r="189" spans="1:14" ht="12.75">
      <c r="A189" s="25"/>
      <c r="B189" s="151" t="s">
        <v>331</v>
      </c>
      <c r="C189" s="36"/>
      <c r="D189" s="28">
        <v>10</v>
      </c>
      <c r="E189" s="29"/>
      <c r="F189" s="28">
        <v>0</v>
      </c>
      <c r="G189" s="29"/>
      <c r="H189" s="28"/>
      <c r="I189" s="100"/>
      <c r="J189" s="101"/>
      <c r="K189" s="100"/>
      <c r="L189" s="31"/>
      <c r="M189" s="28"/>
      <c r="N189" s="31"/>
    </row>
    <row r="190" spans="1:14" ht="12.75">
      <c r="A190" s="25"/>
      <c r="B190" s="151" t="s">
        <v>332</v>
      </c>
      <c r="C190" s="36"/>
      <c r="D190" s="85"/>
      <c r="E190" s="42"/>
      <c r="F190" s="85">
        <v>22</v>
      </c>
      <c r="G190" s="42"/>
      <c r="H190" s="85"/>
      <c r="I190" s="152"/>
      <c r="J190" s="153"/>
      <c r="K190" s="152"/>
      <c r="L190" s="31"/>
      <c r="M190" s="28"/>
      <c r="N190" s="31"/>
    </row>
    <row r="191" spans="1:14" ht="12.75">
      <c r="A191" s="25" t="s">
        <v>333</v>
      </c>
      <c r="B191" s="150" t="s">
        <v>334</v>
      </c>
      <c r="C191" s="140"/>
      <c r="D191" s="28">
        <f>D192+D193+D194</f>
        <v>2</v>
      </c>
      <c r="E191" s="29">
        <f>SUM(E192:E194)</f>
        <v>9</v>
      </c>
      <c r="F191" s="28">
        <f>F192+F193+F194</f>
        <v>4</v>
      </c>
      <c r="G191" s="29">
        <f>SUM(G192:G194)</f>
        <v>9</v>
      </c>
      <c r="H191" s="28">
        <f>H192+H193+H194</f>
        <v>4</v>
      </c>
      <c r="I191" s="29"/>
      <c r="J191" s="28">
        <f>J192+J193+J194</f>
        <v>4</v>
      </c>
      <c r="K191" s="29"/>
      <c r="L191" s="141" t="s">
        <v>27</v>
      </c>
      <c r="M191" s="28">
        <f>D191+F191+H191+J191</f>
        <v>14</v>
      </c>
      <c r="N191" s="31">
        <f>E191+G191+I191+K191</f>
        <v>18</v>
      </c>
    </row>
    <row r="192" spans="1:14" ht="23.25" customHeight="1">
      <c r="A192" s="25"/>
      <c r="B192" s="124" t="s">
        <v>335</v>
      </c>
      <c r="C192" s="154" t="s">
        <v>336</v>
      </c>
      <c r="D192" s="28">
        <v>2</v>
      </c>
      <c r="E192" s="29">
        <v>9</v>
      </c>
      <c r="F192" s="28"/>
      <c r="G192" s="29"/>
      <c r="H192" s="28"/>
      <c r="I192" s="100"/>
      <c r="J192" s="101"/>
      <c r="K192" s="100"/>
      <c r="L192" s="141"/>
      <c r="M192" s="28"/>
      <c r="N192" s="31"/>
    </row>
    <row r="193" spans="1:14" ht="27" customHeight="1">
      <c r="A193" s="25"/>
      <c r="B193" s="124" t="s">
        <v>337</v>
      </c>
      <c r="C193" s="154" t="s">
        <v>336</v>
      </c>
      <c r="D193" s="28"/>
      <c r="E193" s="29"/>
      <c r="F193" s="28">
        <v>2</v>
      </c>
      <c r="G193" s="29">
        <v>9</v>
      </c>
      <c r="H193" s="28"/>
      <c r="I193" s="100"/>
      <c r="J193" s="101"/>
      <c r="K193" s="100"/>
      <c r="L193" s="141"/>
      <c r="M193" s="28"/>
      <c r="N193" s="31"/>
    </row>
    <row r="194" spans="1:14" ht="12.75">
      <c r="A194" s="25"/>
      <c r="B194" s="124" t="s">
        <v>338</v>
      </c>
      <c r="C194" s="140"/>
      <c r="D194" s="28"/>
      <c r="E194" s="29"/>
      <c r="F194" s="28">
        <v>2</v>
      </c>
      <c r="G194" s="29"/>
      <c r="H194" s="28">
        <v>4</v>
      </c>
      <c r="I194" s="100"/>
      <c r="J194" s="28">
        <v>4</v>
      </c>
      <c r="K194" s="100"/>
      <c r="L194" s="141"/>
      <c r="M194" s="28"/>
      <c r="N194" s="31"/>
    </row>
    <row r="195" spans="1:14" ht="12.75">
      <c r="A195" s="23" t="s">
        <v>339</v>
      </c>
      <c r="B195" s="155" t="s">
        <v>340</v>
      </c>
      <c r="C195" s="155"/>
      <c r="D195" s="155"/>
      <c r="E195" s="155"/>
      <c r="F195" s="155"/>
      <c r="G195" s="155"/>
      <c r="H195" s="155"/>
      <c r="I195" s="155"/>
      <c r="J195" s="155"/>
      <c r="K195" s="155"/>
      <c r="L195" s="155"/>
      <c r="M195" s="155"/>
      <c r="N195" s="155"/>
    </row>
    <row r="196" spans="1:14" ht="12.75">
      <c r="A196" s="43" t="s">
        <v>341</v>
      </c>
      <c r="B196" s="156" t="s">
        <v>342</v>
      </c>
      <c r="C196" s="37"/>
      <c r="D196" s="28"/>
      <c r="E196" s="29"/>
      <c r="F196" s="28">
        <v>7.6</v>
      </c>
      <c r="G196" s="29"/>
      <c r="H196" s="28">
        <v>3.8</v>
      </c>
      <c r="I196" s="29"/>
      <c r="J196" s="28">
        <v>3</v>
      </c>
      <c r="K196" s="29"/>
      <c r="L196" s="31" t="s">
        <v>18</v>
      </c>
      <c r="M196" s="28">
        <f>SUM(D196+F196+H196+J196)</f>
        <v>14.399999999999999</v>
      </c>
      <c r="N196" s="31"/>
    </row>
    <row r="197" spans="1:14" ht="12.75" customHeight="1">
      <c r="A197" s="43" t="s">
        <v>343</v>
      </c>
      <c r="B197" s="156" t="s">
        <v>344</v>
      </c>
      <c r="C197" s="36" t="s">
        <v>345</v>
      </c>
      <c r="D197" s="28">
        <v>1.7</v>
      </c>
      <c r="E197" s="29"/>
      <c r="F197" s="28">
        <v>29</v>
      </c>
      <c r="G197" s="29"/>
      <c r="H197" s="28">
        <v>30</v>
      </c>
      <c r="I197" s="29"/>
      <c r="J197" s="56">
        <v>30</v>
      </c>
      <c r="K197" s="57"/>
      <c r="L197" s="31" t="s">
        <v>27</v>
      </c>
      <c r="M197" s="28">
        <f>SUM(D197+F197+H197+J197)</f>
        <v>90.7</v>
      </c>
      <c r="N197" s="31"/>
    </row>
    <row r="198" spans="1:14" ht="12.75">
      <c r="A198" s="43"/>
      <c r="B198" s="157" t="s">
        <v>346</v>
      </c>
      <c r="C198" s="36"/>
      <c r="D198" s="28"/>
      <c r="E198" s="29"/>
      <c r="F198" s="28"/>
      <c r="G198" s="29"/>
      <c r="H198" s="28"/>
      <c r="I198" s="29"/>
      <c r="J198" s="56"/>
      <c r="K198" s="57"/>
      <c r="L198" s="31"/>
      <c r="M198" s="28"/>
      <c r="N198" s="31"/>
    </row>
    <row r="199" spans="1:14" ht="12.75">
      <c r="A199" s="43"/>
      <c r="B199" s="158" t="s">
        <v>347</v>
      </c>
      <c r="C199" s="36"/>
      <c r="D199" s="28"/>
      <c r="E199" s="29"/>
      <c r="F199" s="28"/>
      <c r="G199" s="29"/>
      <c r="H199" s="28"/>
      <c r="I199" s="29"/>
      <c r="J199" s="56"/>
      <c r="K199" s="57"/>
      <c r="L199" s="31"/>
      <c r="M199" s="28"/>
      <c r="N199" s="31"/>
    </row>
    <row r="200" spans="1:14" ht="14.25" customHeight="1">
      <c r="A200" s="159"/>
      <c r="B200" s="158"/>
      <c r="C200" s="36" t="s">
        <v>118</v>
      </c>
      <c r="D200" s="28">
        <f>SUM(D182:D199)</f>
        <v>32.2</v>
      </c>
      <c r="E200" s="28">
        <f>SUM(E182:E199)</f>
        <v>53.5</v>
      </c>
      <c r="F200" s="28">
        <f>SUM(F182:F199)</f>
        <v>98.6</v>
      </c>
      <c r="G200" s="28">
        <f>SUM(G182:G199)</f>
        <v>18</v>
      </c>
      <c r="H200" s="28">
        <f>SUM(H182:H199)</f>
        <v>51.8</v>
      </c>
      <c r="I200" s="28"/>
      <c r="J200" s="28">
        <f>SUM(J182:J199)</f>
        <v>51</v>
      </c>
      <c r="K200" s="28"/>
      <c r="L200" s="28"/>
      <c r="M200" s="28">
        <f>SUM(M182:M199)</f>
        <v>187.6</v>
      </c>
      <c r="N200" s="28">
        <f>SUM(N182:N199)</f>
        <v>53.5</v>
      </c>
    </row>
    <row r="201" spans="1:14" ht="12.75">
      <c r="A201" s="8" t="s">
        <v>348</v>
      </c>
      <c r="B201" s="89" t="s">
        <v>2</v>
      </c>
      <c r="C201" s="128" t="s">
        <v>349</v>
      </c>
      <c r="D201" s="128"/>
      <c r="E201" s="128"/>
      <c r="F201" s="128"/>
      <c r="G201" s="128"/>
      <c r="H201" s="128"/>
      <c r="I201" s="128"/>
      <c r="J201" s="128"/>
      <c r="K201" s="128"/>
      <c r="L201" s="128"/>
      <c r="M201" s="128"/>
      <c r="N201" s="128"/>
    </row>
    <row r="202" spans="1:14" ht="12.75">
      <c r="A202" s="8"/>
      <c r="B202" s="160" t="s">
        <v>350</v>
      </c>
      <c r="C202" s="160"/>
      <c r="D202" s="160"/>
      <c r="E202" s="160"/>
      <c r="F202" s="160"/>
      <c r="G202" s="160"/>
      <c r="H202" s="160"/>
      <c r="I202" s="160"/>
      <c r="J202" s="160"/>
      <c r="K202" s="160"/>
      <c r="L202" s="160"/>
      <c r="M202" s="160"/>
      <c r="N202" s="160"/>
    </row>
    <row r="203" spans="1:14" ht="12.75" customHeight="1">
      <c r="A203" s="8"/>
      <c r="B203" s="92" t="s">
        <v>5</v>
      </c>
      <c r="C203" s="93" t="s">
        <v>6</v>
      </c>
      <c r="D203" s="94" t="s">
        <v>7</v>
      </c>
      <c r="E203" s="94"/>
      <c r="F203" s="94"/>
      <c r="G203" s="94"/>
      <c r="H203" s="94"/>
      <c r="I203" s="94"/>
      <c r="J203" s="94"/>
      <c r="K203" s="94"/>
      <c r="L203" s="95" t="s">
        <v>8</v>
      </c>
      <c r="M203" s="16" t="s">
        <v>122</v>
      </c>
      <c r="N203" s="16"/>
    </row>
    <row r="204" spans="1:14" ht="12.75">
      <c r="A204" s="8"/>
      <c r="B204" s="92"/>
      <c r="C204" s="93"/>
      <c r="D204" s="97">
        <v>2012</v>
      </c>
      <c r="E204" s="97"/>
      <c r="F204" s="17">
        <v>2013</v>
      </c>
      <c r="G204" s="17"/>
      <c r="H204" s="17">
        <v>2014</v>
      </c>
      <c r="I204" s="17"/>
      <c r="J204" s="18">
        <v>2015</v>
      </c>
      <c r="K204" s="18"/>
      <c r="L204" s="95"/>
      <c r="M204" s="16"/>
      <c r="N204" s="16"/>
    </row>
    <row r="205" spans="1:14" ht="29.25" customHeight="1">
      <c r="A205" s="8"/>
      <c r="B205" s="92"/>
      <c r="C205" s="93"/>
      <c r="D205" s="98" t="s">
        <v>10</v>
      </c>
      <c r="E205" s="19" t="s">
        <v>11</v>
      </c>
      <c r="F205" s="16" t="s">
        <v>10</v>
      </c>
      <c r="G205" s="19" t="s">
        <v>11</v>
      </c>
      <c r="H205" s="16" t="s">
        <v>10</v>
      </c>
      <c r="I205" s="19" t="s">
        <v>11</v>
      </c>
      <c r="J205" s="20" t="s">
        <v>10</v>
      </c>
      <c r="K205" s="19" t="s">
        <v>11</v>
      </c>
      <c r="L205" s="95"/>
      <c r="M205" s="21" t="s">
        <v>10</v>
      </c>
      <c r="N205" s="22" t="s">
        <v>11</v>
      </c>
    </row>
    <row r="206" spans="1:14" ht="12.75" customHeight="1">
      <c r="A206" s="23" t="s">
        <v>351</v>
      </c>
      <c r="B206" s="24" t="s">
        <v>352</v>
      </c>
      <c r="C206" s="24"/>
      <c r="D206" s="24"/>
      <c r="E206" s="24"/>
      <c r="F206" s="24"/>
      <c r="G206" s="24"/>
      <c r="H206" s="24"/>
      <c r="I206" s="24"/>
      <c r="J206" s="24"/>
      <c r="K206" s="24"/>
      <c r="L206" s="24"/>
      <c r="M206" s="24"/>
      <c r="N206" s="24"/>
    </row>
    <row r="207" spans="1:16" ht="12.75">
      <c r="A207" s="25" t="s">
        <v>353</v>
      </c>
      <c r="B207" s="50" t="s">
        <v>354</v>
      </c>
      <c r="C207" s="37" t="s">
        <v>66</v>
      </c>
      <c r="D207" s="28"/>
      <c r="E207" s="31"/>
      <c r="F207" s="28"/>
      <c r="G207" s="31"/>
      <c r="H207" s="28">
        <v>19.2</v>
      </c>
      <c r="I207" s="31"/>
      <c r="J207" s="28">
        <v>19.2</v>
      </c>
      <c r="K207" s="31"/>
      <c r="L207" s="31" t="s">
        <v>27</v>
      </c>
      <c r="M207" s="28">
        <f>D207+F207+H207+J207</f>
        <v>38.4</v>
      </c>
      <c r="N207" s="31"/>
      <c r="P207" s="161"/>
    </row>
    <row r="208" spans="1:14" ht="27" customHeight="1">
      <c r="A208" s="25" t="s">
        <v>355</v>
      </c>
      <c r="B208" s="71" t="s">
        <v>356</v>
      </c>
      <c r="C208" s="37" t="s">
        <v>66</v>
      </c>
      <c r="D208" s="28" t="s">
        <v>17</v>
      </c>
      <c r="E208" s="31" t="s">
        <v>17</v>
      </c>
      <c r="F208" s="28" t="s">
        <v>357</v>
      </c>
      <c r="G208" s="31" t="s">
        <v>17</v>
      </c>
      <c r="H208" s="28" t="s">
        <v>17</v>
      </c>
      <c r="I208" s="31" t="s">
        <v>17</v>
      </c>
      <c r="J208" s="28" t="s">
        <v>17</v>
      </c>
      <c r="K208" s="31" t="s">
        <v>17</v>
      </c>
      <c r="L208" s="31" t="s">
        <v>27</v>
      </c>
      <c r="M208" s="28" t="s">
        <v>17</v>
      </c>
      <c r="N208" s="31" t="s">
        <v>17</v>
      </c>
    </row>
    <row r="209" spans="1:14" ht="12.75">
      <c r="A209" s="25" t="s">
        <v>358</v>
      </c>
      <c r="B209" s="71" t="s">
        <v>359</v>
      </c>
      <c r="C209" s="37" t="s">
        <v>66</v>
      </c>
      <c r="D209" s="28" t="s">
        <v>17</v>
      </c>
      <c r="E209" s="31" t="s">
        <v>17</v>
      </c>
      <c r="F209" s="28" t="s">
        <v>17</v>
      </c>
      <c r="G209" s="31" t="s">
        <v>17</v>
      </c>
      <c r="H209" s="28" t="s">
        <v>17</v>
      </c>
      <c r="I209" s="31" t="s">
        <v>17</v>
      </c>
      <c r="J209" s="28" t="s">
        <v>17</v>
      </c>
      <c r="K209" s="31" t="s">
        <v>17</v>
      </c>
      <c r="L209" s="31" t="s">
        <v>27</v>
      </c>
      <c r="M209" s="28" t="s">
        <v>17</v>
      </c>
      <c r="N209" s="31" t="s">
        <v>17</v>
      </c>
    </row>
    <row r="210" spans="1:14" ht="37.5" customHeight="1">
      <c r="A210" s="25" t="s">
        <v>360</v>
      </c>
      <c r="B210" s="111" t="s">
        <v>361</v>
      </c>
      <c r="C210" s="37" t="s">
        <v>66</v>
      </c>
      <c r="D210" s="28" t="s">
        <v>17</v>
      </c>
      <c r="E210" s="31" t="s">
        <v>17</v>
      </c>
      <c r="F210" s="28" t="s">
        <v>17</v>
      </c>
      <c r="G210" s="31" t="s">
        <v>17</v>
      </c>
      <c r="H210" s="28" t="s">
        <v>17</v>
      </c>
      <c r="I210" s="31" t="s">
        <v>17</v>
      </c>
      <c r="J210" s="28" t="s">
        <v>17</v>
      </c>
      <c r="K210" s="31" t="s">
        <v>17</v>
      </c>
      <c r="L210" s="31" t="s">
        <v>27</v>
      </c>
      <c r="M210" s="28" t="s">
        <v>17</v>
      </c>
      <c r="N210" s="31" t="s">
        <v>17</v>
      </c>
    </row>
    <row r="211" spans="1:14" ht="12.75" customHeight="1">
      <c r="A211" s="23" t="s">
        <v>362</v>
      </c>
      <c r="B211" s="24" t="s">
        <v>363</v>
      </c>
      <c r="C211" s="24"/>
      <c r="D211" s="24"/>
      <c r="E211" s="24"/>
      <c r="F211" s="24"/>
      <c r="G211" s="24"/>
      <c r="H211" s="24"/>
      <c r="I211" s="24"/>
      <c r="J211" s="24"/>
      <c r="K211" s="24"/>
      <c r="L211" s="24"/>
      <c r="M211" s="24"/>
      <c r="N211" s="24"/>
    </row>
    <row r="212" spans="1:14" ht="24.75" customHeight="1">
      <c r="A212" s="25" t="s">
        <v>364</v>
      </c>
      <c r="B212" s="71" t="s">
        <v>365</v>
      </c>
      <c r="C212" s="37" t="s">
        <v>66</v>
      </c>
      <c r="D212" s="28">
        <v>1</v>
      </c>
      <c r="E212" s="31"/>
      <c r="F212" s="28">
        <v>9.6</v>
      </c>
      <c r="G212" s="31"/>
      <c r="H212" s="28">
        <v>9.6</v>
      </c>
      <c r="I212" s="31"/>
      <c r="J212" s="28">
        <v>9.6</v>
      </c>
      <c r="K212" s="31"/>
      <c r="L212" s="31" t="s">
        <v>88</v>
      </c>
      <c r="M212" s="28">
        <f>D212+F212+H212+J212</f>
        <v>29.799999999999997</v>
      </c>
      <c r="N212" s="31"/>
    </row>
    <row r="213" spans="1:14" ht="12.75">
      <c r="A213" s="25" t="s">
        <v>366</v>
      </c>
      <c r="B213" s="73" t="s">
        <v>367</v>
      </c>
      <c r="C213" s="37" t="s">
        <v>66</v>
      </c>
      <c r="D213" s="28">
        <v>1</v>
      </c>
      <c r="E213" s="31"/>
      <c r="F213" s="28">
        <v>1</v>
      </c>
      <c r="G213" s="31"/>
      <c r="H213" s="28">
        <v>1</v>
      </c>
      <c r="I213" s="31"/>
      <c r="J213" s="28">
        <v>1</v>
      </c>
      <c r="K213" s="31"/>
      <c r="L213" s="31" t="s">
        <v>368</v>
      </c>
      <c r="M213" s="28">
        <f>D213+F213+H213+J213</f>
        <v>4</v>
      </c>
      <c r="N213" s="31"/>
    </row>
    <row r="214" spans="1:14" ht="12.75">
      <c r="A214" s="25" t="s">
        <v>369</v>
      </c>
      <c r="B214" s="70" t="s">
        <v>370</v>
      </c>
      <c r="C214" s="37" t="s">
        <v>66</v>
      </c>
      <c r="D214" s="28" t="s">
        <v>17</v>
      </c>
      <c r="E214" s="31" t="s">
        <v>17</v>
      </c>
      <c r="F214" s="28" t="s">
        <v>17</v>
      </c>
      <c r="G214" s="31" t="s">
        <v>17</v>
      </c>
      <c r="H214" s="28" t="s">
        <v>17</v>
      </c>
      <c r="I214" s="31" t="s">
        <v>17</v>
      </c>
      <c r="J214" s="28" t="s">
        <v>17</v>
      </c>
      <c r="K214" s="31" t="s">
        <v>17</v>
      </c>
      <c r="L214" s="31" t="s">
        <v>72</v>
      </c>
      <c r="M214" s="28" t="s">
        <v>17</v>
      </c>
      <c r="N214" s="31" t="s">
        <v>17</v>
      </c>
    </row>
    <row r="215" spans="1:14" ht="23.25" customHeight="1">
      <c r="A215" s="25" t="s">
        <v>371</v>
      </c>
      <c r="B215" s="73" t="s">
        <v>372</v>
      </c>
      <c r="C215" s="37" t="s">
        <v>66</v>
      </c>
      <c r="D215" s="28"/>
      <c r="E215" s="31"/>
      <c r="F215" s="28">
        <v>2.6</v>
      </c>
      <c r="G215" s="31">
        <f>12.8-F215</f>
        <v>10.200000000000001</v>
      </c>
      <c r="H215" s="28">
        <v>2.6</v>
      </c>
      <c r="I215" s="31">
        <f>12.8-H215</f>
        <v>10.200000000000001</v>
      </c>
      <c r="J215" s="28">
        <v>2.6</v>
      </c>
      <c r="K215" s="29">
        <v>10.2</v>
      </c>
      <c r="L215" s="31" t="s">
        <v>27</v>
      </c>
      <c r="M215" s="28">
        <f>D215+F215+H215+J215</f>
        <v>7.800000000000001</v>
      </c>
      <c r="N215" s="31">
        <f>E215+G215+I215+K215</f>
        <v>30.6</v>
      </c>
    </row>
    <row r="216" spans="1:14" ht="12.75">
      <c r="A216" s="25" t="s">
        <v>373</v>
      </c>
      <c r="B216" s="70" t="s">
        <v>374</v>
      </c>
      <c r="C216" s="37" t="s">
        <v>66</v>
      </c>
      <c r="D216" s="28"/>
      <c r="E216" s="31"/>
      <c r="F216" s="28">
        <v>0.35</v>
      </c>
      <c r="G216" s="31"/>
      <c r="H216" s="28">
        <v>0.4</v>
      </c>
      <c r="I216" s="31"/>
      <c r="J216" s="28">
        <v>0.4</v>
      </c>
      <c r="K216" s="31"/>
      <c r="L216" s="31" t="s">
        <v>375</v>
      </c>
      <c r="M216" s="28">
        <f>D216+F216+H216+J216</f>
        <v>1.15</v>
      </c>
      <c r="N216" s="31"/>
    </row>
    <row r="217" spans="1:14" ht="12.75" customHeight="1">
      <c r="A217" s="23" t="s">
        <v>376</v>
      </c>
      <c r="B217" s="24" t="s">
        <v>377</v>
      </c>
      <c r="C217" s="24"/>
      <c r="D217" s="24"/>
      <c r="E217" s="24"/>
      <c r="F217" s="24"/>
      <c r="G217" s="24"/>
      <c r="H217" s="24"/>
      <c r="I217" s="24"/>
      <c r="J217" s="24"/>
      <c r="K217" s="24"/>
      <c r="L217" s="24"/>
      <c r="M217" s="24"/>
      <c r="N217" s="24"/>
    </row>
    <row r="218" spans="1:14" ht="37.5" customHeight="1">
      <c r="A218" s="25" t="s">
        <v>378</v>
      </c>
      <c r="B218" s="70" t="s">
        <v>379</v>
      </c>
      <c r="C218" s="37" t="s">
        <v>66</v>
      </c>
      <c r="D218" s="28">
        <v>1</v>
      </c>
      <c r="E218" s="31"/>
      <c r="F218" s="28">
        <v>1</v>
      </c>
      <c r="G218" s="31"/>
      <c r="H218" s="28">
        <v>1</v>
      </c>
      <c r="I218" s="31"/>
      <c r="J218" s="28">
        <v>1</v>
      </c>
      <c r="K218" s="31"/>
      <c r="L218" s="103" t="s">
        <v>380</v>
      </c>
      <c r="M218" s="28">
        <f>D218+F218+H218+J218</f>
        <v>4</v>
      </c>
      <c r="N218" s="31"/>
    </row>
    <row r="219" spans="1:14" ht="12.75">
      <c r="A219" s="25" t="s">
        <v>381</v>
      </c>
      <c r="B219" s="111" t="s">
        <v>382</v>
      </c>
      <c r="C219" s="37" t="s">
        <v>66</v>
      </c>
      <c r="D219" s="28">
        <v>0.1</v>
      </c>
      <c r="E219" s="31"/>
      <c r="F219" s="28">
        <v>0.1</v>
      </c>
      <c r="G219" s="31">
        <v>0.3</v>
      </c>
      <c r="H219" s="28">
        <v>0.1</v>
      </c>
      <c r="I219" s="31">
        <v>0.3</v>
      </c>
      <c r="J219" s="28">
        <v>0.1</v>
      </c>
      <c r="K219" s="31">
        <v>0.30000000000000004</v>
      </c>
      <c r="L219" s="31" t="s">
        <v>383</v>
      </c>
      <c r="M219" s="28">
        <f>D219+F219+H219+J219</f>
        <v>0.4</v>
      </c>
      <c r="N219" s="31">
        <f>E219+G219+I219+K219</f>
        <v>0.9</v>
      </c>
    </row>
    <row r="220" spans="1:14" ht="12.75">
      <c r="A220" s="25" t="s">
        <v>384</v>
      </c>
      <c r="B220" s="111" t="s">
        <v>385</v>
      </c>
      <c r="C220" s="37" t="s">
        <v>66</v>
      </c>
      <c r="D220" s="28" t="s">
        <v>17</v>
      </c>
      <c r="E220" s="31" t="s">
        <v>17</v>
      </c>
      <c r="F220" s="28" t="s">
        <v>17</v>
      </c>
      <c r="G220" s="31" t="s">
        <v>17</v>
      </c>
      <c r="H220" s="28" t="s">
        <v>17</v>
      </c>
      <c r="I220" s="31" t="s">
        <v>17</v>
      </c>
      <c r="J220" s="28" t="s">
        <v>17</v>
      </c>
      <c r="K220" s="31" t="s">
        <v>17</v>
      </c>
      <c r="L220" s="31" t="s">
        <v>98</v>
      </c>
      <c r="M220" s="28" t="s">
        <v>17</v>
      </c>
      <c r="N220" s="31" t="s">
        <v>17</v>
      </c>
    </row>
    <row r="221" spans="1:14" ht="12.75" customHeight="1">
      <c r="A221" s="23" t="s">
        <v>386</v>
      </c>
      <c r="B221" s="24" t="s">
        <v>387</v>
      </c>
      <c r="C221" s="24"/>
      <c r="D221" s="24"/>
      <c r="E221" s="24"/>
      <c r="F221" s="24"/>
      <c r="G221" s="24"/>
      <c r="H221" s="24"/>
      <c r="I221" s="24"/>
      <c r="J221" s="24"/>
      <c r="K221" s="24"/>
      <c r="L221" s="24"/>
      <c r="M221" s="24"/>
      <c r="N221" s="24"/>
    </row>
    <row r="222" spans="1:14" ht="12.75">
      <c r="A222" s="25" t="s">
        <v>388</v>
      </c>
      <c r="B222" s="71" t="s">
        <v>389</v>
      </c>
      <c r="C222" s="37" t="s">
        <v>66</v>
      </c>
      <c r="D222" s="28"/>
      <c r="E222" s="31"/>
      <c r="F222" s="28">
        <v>0.1</v>
      </c>
      <c r="G222" s="31">
        <v>0.2</v>
      </c>
      <c r="H222" s="28">
        <v>0.1</v>
      </c>
      <c r="I222" s="31">
        <v>0.2</v>
      </c>
      <c r="J222" s="28">
        <v>0.1</v>
      </c>
      <c r="K222" s="31">
        <v>0.2</v>
      </c>
      <c r="L222" s="136" t="s">
        <v>72</v>
      </c>
      <c r="M222" s="28">
        <f>D222+F222+H222+J222</f>
        <v>0.30000000000000004</v>
      </c>
      <c r="N222" s="31">
        <f>E222+G222+I222</f>
        <v>0.4</v>
      </c>
    </row>
    <row r="223" spans="1:14" ht="12.75">
      <c r="A223" s="25" t="s">
        <v>390</v>
      </c>
      <c r="B223" s="162" t="s">
        <v>391</v>
      </c>
      <c r="C223" s="37" t="s">
        <v>66</v>
      </c>
      <c r="D223" s="28" t="s">
        <v>17</v>
      </c>
      <c r="E223" s="31" t="s">
        <v>17</v>
      </c>
      <c r="F223" s="28" t="s">
        <v>17</v>
      </c>
      <c r="G223" s="31" t="s">
        <v>17</v>
      </c>
      <c r="H223" s="28" t="s">
        <v>17</v>
      </c>
      <c r="I223" s="31" t="s">
        <v>17</v>
      </c>
      <c r="J223" s="28" t="s">
        <v>17</v>
      </c>
      <c r="K223" s="31" t="s">
        <v>17</v>
      </c>
      <c r="L223" s="163" t="s">
        <v>72</v>
      </c>
      <c r="M223" s="28" t="s">
        <v>17</v>
      </c>
      <c r="N223" s="31" t="s">
        <v>17</v>
      </c>
    </row>
    <row r="224" spans="1:15" ht="12.75">
      <c r="A224" s="25" t="s">
        <v>392</v>
      </c>
      <c r="B224" s="71" t="s">
        <v>393</v>
      </c>
      <c r="C224" s="36" t="s">
        <v>66</v>
      </c>
      <c r="D224" s="28"/>
      <c r="E224" s="31"/>
      <c r="F224" s="28"/>
      <c r="G224" s="31"/>
      <c r="H224" s="28">
        <v>1.3</v>
      </c>
      <c r="I224" s="31">
        <f>6.4-H224</f>
        <v>5.1000000000000005</v>
      </c>
      <c r="J224" s="28"/>
      <c r="K224" s="31"/>
      <c r="L224" s="136" t="s">
        <v>27</v>
      </c>
      <c r="M224" s="28">
        <f>D224+F224+H224+J224</f>
        <v>1.3</v>
      </c>
      <c r="N224" s="31">
        <f>E224+G224+I224</f>
        <v>5.1000000000000005</v>
      </c>
      <c r="O224" s="131"/>
    </row>
    <row r="225" spans="1:15" ht="30" customHeight="1">
      <c r="A225" s="25" t="s">
        <v>394</v>
      </c>
      <c r="B225" s="71" t="s">
        <v>395</v>
      </c>
      <c r="C225" s="36" t="s">
        <v>66</v>
      </c>
      <c r="D225" s="28"/>
      <c r="E225" s="118"/>
      <c r="F225" s="28"/>
      <c r="G225" s="31"/>
      <c r="H225" s="28">
        <v>12.8</v>
      </c>
      <c r="I225" s="31">
        <f>64-H225</f>
        <v>51.2</v>
      </c>
      <c r="J225" s="28"/>
      <c r="K225" s="31"/>
      <c r="L225" s="136" t="s">
        <v>88</v>
      </c>
      <c r="M225" s="28">
        <f>D225+F225+H225+J225</f>
        <v>12.8</v>
      </c>
      <c r="N225" s="31">
        <f>E225+G225+I225</f>
        <v>51.2</v>
      </c>
      <c r="O225" s="131"/>
    </row>
    <row r="226" spans="1:14" ht="12.75">
      <c r="A226" s="25" t="s">
        <v>396</v>
      </c>
      <c r="B226" s="164" t="s">
        <v>397</v>
      </c>
      <c r="C226" s="37" t="s">
        <v>66</v>
      </c>
      <c r="D226" s="28" t="s">
        <v>17</v>
      </c>
      <c r="E226" s="31" t="s">
        <v>17</v>
      </c>
      <c r="F226" s="28" t="s">
        <v>17</v>
      </c>
      <c r="G226" s="31" t="s">
        <v>17</v>
      </c>
      <c r="H226" s="28" t="s">
        <v>17</v>
      </c>
      <c r="I226" s="31" t="s">
        <v>17</v>
      </c>
      <c r="J226" s="28" t="s">
        <v>17</v>
      </c>
      <c r="K226" s="31" t="s">
        <v>17</v>
      </c>
      <c r="L226" s="163" t="s">
        <v>27</v>
      </c>
      <c r="M226" s="28" t="s">
        <v>17</v>
      </c>
      <c r="N226" s="31" t="s">
        <v>17</v>
      </c>
    </row>
    <row r="227" spans="1:14" ht="15" customHeight="1">
      <c r="A227" s="134" t="s">
        <v>398</v>
      </c>
      <c r="B227" s="24" t="s">
        <v>399</v>
      </c>
      <c r="C227" s="24"/>
      <c r="D227" s="24"/>
      <c r="E227" s="24"/>
      <c r="F227" s="24"/>
      <c r="G227" s="24"/>
      <c r="H227" s="24"/>
      <c r="I227" s="24"/>
      <c r="J227" s="24"/>
      <c r="K227" s="24"/>
      <c r="L227" s="24"/>
      <c r="M227" s="24"/>
      <c r="N227" s="24"/>
    </row>
    <row r="228" spans="1:14" ht="27" customHeight="1">
      <c r="A228" s="25" t="s">
        <v>400</v>
      </c>
      <c r="B228" s="70" t="s">
        <v>401</v>
      </c>
      <c r="C228" s="37" t="s">
        <v>66</v>
      </c>
      <c r="D228" s="28"/>
      <c r="E228" s="31"/>
      <c r="F228" s="28"/>
      <c r="G228" s="31"/>
      <c r="H228" s="28">
        <v>9.6</v>
      </c>
      <c r="I228" s="31"/>
      <c r="J228" s="28"/>
      <c r="K228" s="31"/>
      <c r="L228" s="31" t="s">
        <v>27</v>
      </c>
      <c r="M228" s="28">
        <f>D228+F228+H228</f>
        <v>9.6</v>
      </c>
      <c r="N228" s="31"/>
    </row>
    <row r="229" spans="1:14" ht="12.75">
      <c r="A229" s="25" t="s">
        <v>402</v>
      </c>
      <c r="B229" s="71" t="s">
        <v>403</v>
      </c>
      <c r="C229" s="37" t="s">
        <v>66</v>
      </c>
      <c r="D229" s="28"/>
      <c r="E229" s="31"/>
      <c r="F229" s="28">
        <v>0.6</v>
      </c>
      <c r="G229" s="31">
        <f>3.2-F229</f>
        <v>2.6</v>
      </c>
      <c r="H229" s="28">
        <v>0.6</v>
      </c>
      <c r="I229" s="31">
        <f>3.2-H229</f>
        <v>2.6</v>
      </c>
      <c r="J229" s="28">
        <v>0.6000000000000001</v>
      </c>
      <c r="K229" s="31">
        <v>2.6</v>
      </c>
      <c r="L229" s="29" t="s">
        <v>27</v>
      </c>
      <c r="M229" s="28">
        <f>D229+F229+H229+J229</f>
        <v>1.8</v>
      </c>
      <c r="N229" s="31">
        <f>E229+G229+I229+K229</f>
        <v>7.800000000000001</v>
      </c>
    </row>
    <row r="230" spans="1:14" ht="12.75" customHeight="1">
      <c r="A230" s="23" t="s">
        <v>404</v>
      </c>
      <c r="B230" s="24" t="s">
        <v>405</v>
      </c>
      <c r="C230" s="24"/>
      <c r="D230" s="24"/>
      <c r="E230" s="24"/>
      <c r="F230" s="24"/>
      <c r="G230" s="24"/>
      <c r="H230" s="24"/>
      <c r="I230" s="24"/>
      <c r="J230" s="24"/>
      <c r="K230" s="24"/>
      <c r="L230" s="24"/>
      <c r="M230" s="24"/>
      <c r="N230" s="24"/>
    </row>
    <row r="231" spans="1:14" ht="12.75">
      <c r="A231" s="25" t="s">
        <v>406</v>
      </c>
      <c r="B231" s="71" t="s">
        <v>407</v>
      </c>
      <c r="C231" s="37" t="s">
        <v>66</v>
      </c>
      <c r="D231" s="28">
        <v>3</v>
      </c>
      <c r="E231" s="31"/>
      <c r="F231" s="28">
        <v>6.4</v>
      </c>
      <c r="G231" s="31"/>
      <c r="H231" s="28">
        <v>6.4</v>
      </c>
      <c r="I231" s="31"/>
      <c r="J231" s="28">
        <v>6.4</v>
      </c>
      <c r="K231" s="31"/>
      <c r="L231" s="31" t="s">
        <v>18</v>
      </c>
      <c r="M231" s="28">
        <f>D231+F231+H231+J231</f>
        <v>22.200000000000003</v>
      </c>
      <c r="N231" s="31"/>
    </row>
    <row r="232" spans="1:14" s="5" customFormat="1" ht="12.75">
      <c r="A232" s="25" t="s">
        <v>408</v>
      </c>
      <c r="B232" s="70" t="s">
        <v>409</v>
      </c>
      <c r="C232" s="37" t="s">
        <v>66</v>
      </c>
      <c r="D232" s="28">
        <v>1</v>
      </c>
      <c r="E232" s="31"/>
      <c r="F232" s="28">
        <v>6.4</v>
      </c>
      <c r="G232" s="31"/>
      <c r="H232" s="28">
        <v>6.4</v>
      </c>
      <c r="I232" s="31"/>
      <c r="J232" s="28">
        <v>6.4</v>
      </c>
      <c r="K232" s="31"/>
      <c r="L232" s="31" t="s">
        <v>27</v>
      </c>
      <c r="M232" s="28">
        <f>D232+F232+H232+J232</f>
        <v>20.200000000000003</v>
      </c>
      <c r="N232" s="31"/>
    </row>
    <row r="233" spans="1:14" s="5" customFormat="1" ht="12.75">
      <c r="A233" s="25" t="s">
        <v>410</v>
      </c>
      <c r="B233" s="70" t="s">
        <v>411</v>
      </c>
      <c r="C233" s="37" t="s">
        <v>66</v>
      </c>
      <c r="D233" s="28">
        <v>1</v>
      </c>
      <c r="E233" s="31"/>
      <c r="F233" s="28">
        <v>6.4</v>
      </c>
      <c r="G233" s="31"/>
      <c r="H233" s="28">
        <v>6.4</v>
      </c>
      <c r="I233" s="31"/>
      <c r="J233" s="28">
        <v>6.4</v>
      </c>
      <c r="K233" s="31"/>
      <c r="L233" s="31" t="s">
        <v>27</v>
      </c>
      <c r="M233" s="28">
        <f>D233+F233+H233+J233</f>
        <v>20.200000000000003</v>
      </c>
      <c r="N233" s="31"/>
    </row>
    <row r="234" spans="1:14" s="5" customFormat="1" ht="27.75" customHeight="1">
      <c r="A234" s="25" t="s">
        <v>412</v>
      </c>
      <c r="B234" s="111" t="s">
        <v>413</v>
      </c>
      <c r="C234" s="37" t="s">
        <v>66</v>
      </c>
      <c r="D234" s="28"/>
      <c r="E234" s="31"/>
      <c r="F234" s="28">
        <v>6.4</v>
      </c>
      <c r="G234" s="31"/>
      <c r="H234" s="28">
        <v>6.4</v>
      </c>
      <c r="I234" s="31"/>
      <c r="J234" s="28">
        <v>6.4</v>
      </c>
      <c r="K234" s="31"/>
      <c r="L234" s="31" t="s">
        <v>27</v>
      </c>
      <c r="M234" s="28">
        <f>D234+F234+H234+J234</f>
        <v>19.200000000000003</v>
      </c>
      <c r="N234" s="31"/>
    </row>
    <row r="235" spans="1:14" s="5" customFormat="1" ht="12.75">
      <c r="A235" s="25" t="s">
        <v>414</v>
      </c>
      <c r="B235" s="70" t="s">
        <v>415</v>
      </c>
      <c r="C235" s="37" t="s">
        <v>66</v>
      </c>
      <c r="D235" s="28">
        <v>12.8</v>
      </c>
      <c r="E235" s="31">
        <f>63.9-D235</f>
        <v>51.099999999999994</v>
      </c>
      <c r="F235" s="28">
        <v>12.8</v>
      </c>
      <c r="G235" s="31">
        <f>63.9-F235</f>
        <v>51.099999999999994</v>
      </c>
      <c r="H235" s="28">
        <v>12.8</v>
      </c>
      <c r="I235" s="31">
        <f>63.9-H235</f>
        <v>51.099999999999994</v>
      </c>
      <c r="J235" s="28">
        <v>20</v>
      </c>
      <c r="K235" s="31"/>
      <c r="L235" s="31" t="s">
        <v>27</v>
      </c>
      <c r="M235" s="28">
        <f>D235+F235+H235+J235</f>
        <v>58.400000000000006</v>
      </c>
      <c r="N235" s="31">
        <f>E235+G235+I235+K235</f>
        <v>153.29999999999998</v>
      </c>
    </row>
    <row r="236" spans="1:14" s="5" customFormat="1" ht="12.75">
      <c r="A236" s="25" t="s">
        <v>416</v>
      </c>
      <c r="B236" s="111" t="s">
        <v>417</v>
      </c>
      <c r="C236" s="84" t="s">
        <v>66</v>
      </c>
      <c r="D236" s="28" t="s">
        <v>17</v>
      </c>
      <c r="E236" s="31" t="s">
        <v>17</v>
      </c>
      <c r="F236" s="28" t="s">
        <v>17</v>
      </c>
      <c r="G236" s="31" t="s">
        <v>17</v>
      </c>
      <c r="H236" s="28" t="s">
        <v>17</v>
      </c>
      <c r="I236" s="31" t="s">
        <v>17</v>
      </c>
      <c r="J236" s="28" t="s">
        <v>17</v>
      </c>
      <c r="K236" s="31" t="s">
        <v>17</v>
      </c>
      <c r="L236" s="31" t="s">
        <v>18</v>
      </c>
      <c r="M236" s="28" t="s">
        <v>17</v>
      </c>
      <c r="N236" s="31" t="s">
        <v>17</v>
      </c>
    </row>
    <row r="237" spans="1:14" s="5" customFormat="1" ht="17.25" customHeight="1">
      <c r="A237" s="165"/>
      <c r="B237" s="166"/>
      <c r="C237" s="144" t="s">
        <v>118</v>
      </c>
      <c r="D237" s="167">
        <f>SUM(D207:D236)</f>
        <v>20.9</v>
      </c>
      <c r="E237" s="167">
        <f>SUM(E207:E236)</f>
        <v>51.099999999999994</v>
      </c>
      <c r="F237" s="167">
        <f>SUM(F207:F236)</f>
        <v>53.74999999999999</v>
      </c>
      <c r="G237" s="167">
        <f>SUM(G207:G236)</f>
        <v>64.39999999999999</v>
      </c>
      <c r="H237" s="167">
        <f>SUM(H207:H236)</f>
        <v>96.7</v>
      </c>
      <c r="I237" s="167">
        <f>SUM(I207:I236)</f>
        <v>120.7</v>
      </c>
      <c r="J237" s="167">
        <f>SUM(J207:J236)</f>
        <v>80.19999999999999</v>
      </c>
      <c r="K237" s="167">
        <f>SUM(K207:K236)</f>
        <v>13.299999999999999</v>
      </c>
      <c r="L237" s="167"/>
      <c r="M237" s="167">
        <f>SUM(M207:M236)</f>
        <v>251.55</v>
      </c>
      <c r="N237" s="167">
        <f>SUM(N207:N236)</f>
        <v>249.29999999999998</v>
      </c>
    </row>
    <row r="238" spans="1:14" s="5" customFormat="1" ht="12.75">
      <c r="A238" s="168"/>
      <c r="B238" s="169"/>
      <c r="C238" s="170" t="s">
        <v>418</v>
      </c>
      <c r="D238" s="171">
        <f>SUM(D59,D125,D175,D200,D237)</f>
        <v>15787.699999999997</v>
      </c>
      <c r="E238" s="172">
        <f>SUM(E59,E125,E175,E200,E237)</f>
        <v>21322.399999999994</v>
      </c>
      <c r="F238" s="171">
        <f>SUM(F59,F125,F175,F200,F237)</f>
        <v>22456.65</v>
      </c>
      <c r="G238" s="172">
        <f>SUM(G59,G125,G175,G200,G237)</f>
        <v>10112.8</v>
      </c>
      <c r="H238" s="171">
        <f>SUM(H59,H125,H175,H200,H237)</f>
        <v>21344.320000000003</v>
      </c>
      <c r="I238" s="172">
        <f>SUM(I59,I125,I175,I200,I237)</f>
        <v>9953.900000000001</v>
      </c>
      <c r="J238" s="171">
        <f>SUM(J59,J125,J175,J200,J237)</f>
        <v>22392.7</v>
      </c>
      <c r="K238" s="172">
        <f>SUM(K59,K125,K175,K200,K237)</f>
        <v>7014.8</v>
      </c>
      <c r="L238" s="173"/>
      <c r="M238" s="169"/>
      <c r="N238" s="169"/>
    </row>
    <row r="239" spans="4:19" ht="12.75">
      <c r="D239" s="174"/>
      <c r="E239" s="174"/>
      <c r="F239" s="174"/>
      <c r="G239" s="174"/>
      <c r="H239" s="174"/>
      <c r="I239" s="169"/>
      <c r="J239" s="169"/>
      <c r="K239" s="169"/>
      <c r="L239" s="169"/>
      <c r="M239" s="169"/>
      <c r="N239" s="169"/>
      <c r="R239" s="5"/>
      <c r="S239" s="5"/>
    </row>
    <row r="240" spans="1:14" ht="12.75">
      <c r="A240" s="175"/>
      <c r="D240" s="174"/>
      <c r="E240" s="174"/>
      <c r="F240" s="174"/>
      <c r="G240" s="174"/>
      <c r="H240" s="174"/>
      <c r="I240" s="176"/>
      <c r="J240" s="176"/>
      <c r="K240" s="176"/>
      <c r="L240" s="169"/>
      <c r="M240" s="169"/>
      <c r="N240" s="169"/>
    </row>
    <row r="241" spans="4:14" ht="12.75">
      <c r="D241" s="174"/>
      <c r="E241" s="174"/>
      <c r="F241" s="174"/>
      <c r="G241" s="174"/>
      <c r="H241" s="174"/>
      <c r="I241" s="177"/>
      <c r="J241" s="177"/>
      <c r="K241" s="177"/>
      <c r="L241" s="169"/>
      <c r="M241" s="169"/>
      <c r="N241" s="169"/>
    </row>
    <row r="242" spans="4:14" ht="12.75">
      <c r="D242" s="174"/>
      <c r="E242" s="174"/>
      <c r="F242" s="174"/>
      <c r="G242" s="174"/>
      <c r="H242" s="174"/>
      <c r="I242" s="177"/>
      <c r="J242" s="177"/>
      <c r="K242" s="177"/>
      <c r="L242" s="169"/>
      <c r="M242" s="169"/>
      <c r="N242" s="169"/>
    </row>
    <row r="243" spans="4:14" ht="12.75">
      <c r="D243" s="174"/>
      <c r="E243" s="174"/>
      <c r="F243" s="174"/>
      <c r="G243" s="174"/>
      <c r="H243" s="174"/>
      <c r="I243" s="169"/>
      <c r="J243" s="169"/>
      <c r="K243" s="169"/>
      <c r="L243" s="169"/>
      <c r="M243" s="169"/>
      <c r="N243" s="169"/>
    </row>
    <row r="244" spans="4:14" ht="12.75">
      <c r="D244" s="174"/>
      <c r="E244" s="174"/>
      <c r="F244" s="174"/>
      <c r="G244" s="174"/>
      <c r="H244" s="174"/>
      <c r="I244" s="169"/>
      <c r="J244" s="169"/>
      <c r="K244" s="169"/>
      <c r="L244" s="169"/>
      <c r="M244" s="169"/>
      <c r="N244" s="169"/>
    </row>
    <row r="245" spans="4:14" ht="12.75">
      <c r="D245" s="174"/>
      <c r="E245" s="174"/>
      <c r="F245" s="174"/>
      <c r="G245" s="174"/>
      <c r="H245" s="174"/>
      <c r="I245" s="169"/>
      <c r="J245" s="169"/>
      <c r="K245" s="169"/>
      <c r="L245" s="169"/>
      <c r="M245" s="169"/>
      <c r="N245" s="169"/>
    </row>
    <row r="246" spans="4:14" ht="12.75">
      <c r="D246" s="174"/>
      <c r="E246" s="174"/>
      <c r="F246" s="174"/>
      <c r="G246" s="174"/>
      <c r="H246" s="174"/>
      <c r="I246" s="169"/>
      <c r="J246" s="169"/>
      <c r="K246" s="169"/>
      <c r="L246" s="169"/>
      <c r="M246" s="169"/>
      <c r="N246" s="169"/>
    </row>
    <row r="247" spans="4:14" ht="12.75">
      <c r="D247" s="174"/>
      <c r="E247" s="174"/>
      <c r="F247" s="174"/>
      <c r="G247" s="174"/>
      <c r="H247" s="174"/>
      <c r="I247" s="169"/>
      <c r="J247" s="169"/>
      <c r="K247" s="169"/>
      <c r="L247" s="169"/>
      <c r="M247" s="169"/>
      <c r="N247" s="169"/>
    </row>
    <row r="248" spans="4:14" ht="12.75">
      <c r="D248" s="174"/>
      <c r="E248" s="174"/>
      <c r="F248" s="174"/>
      <c r="G248" s="174"/>
      <c r="H248" s="174"/>
      <c r="I248" s="169"/>
      <c r="J248" s="169"/>
      <c r="K248" s="169"/>
      <c r="L248" s="169"/>
      <c r="M248" s="169"/>
      <c r="N248" s="169"/>
    </row>
    <row r="249" spans="4:14" ht="12.75">
      <c r="D249" s="174"/>
      <c r="E249" s="174"/>
      <c r="F249" s="174"/>
      <c r="G249" s="174"/>
      <c r="H249" s="174"/>
      <c r="I249" s="169"/>
      <c r="J249" s="169"/>
      <c r="K249" s="169"/>
      <c r="L249" s="169"/>
      <c r="M249" s="169"/>
      <c r="N249" s="169"/>
    </row>
    <row r="250" spans="4:14" ht="12.75">
      <c r="D250" s="174"/>
      <c r="E250" s="174"/>
      <c r="F250" s="174"/>
      <c r="G250" s="174"/>
      <c r="H250" s="174"/>
      <c r="I250" s="169"/>
      <c r="J250" s="169"/>
      <c r="K250" s="169"/>
      <c r="L250" s="169"/>
      <c r="M250" s="169"/>
      <c r="N250" s="169"/>
    </row>
    <row r="251" spans="4:14" ht="12.75">
      <c r="D251" s="174"/>
      <c r="E251" s="174"/>
      <c r="F251" s="174"/>
      <c r="G251" s="174"/>
      <c r="H251" s="174"/>
      <c r="I251" s="169"/>
      <c r="J251" s="169"/>
      <c r="K251" s="169"/>
      <c r="L251" s="169"/>
      <c r="M251" s="169"/>
      <c r="N251" s="169"/>
    </row>
    <row r="252" spans="4:14" ht="12.75">
      <c r="D252" s="174"/>
      <c r="E252" s="174"/>
      <c r="F252" s="174"/>
      <c r="G252" s="174"/>
      <c r="H252" s="174"/>
      <c r="I252" s="169"/>
      <c r="J252" s="169"/>
      <c r="K252" s="169"/>
      <c r="L252" s="169"/>
      <c r="M252" s="169"/>
      <c r="N252" s="169"/>
    </row>
    <row r="253" spans="4:14" ht="12.75">
      <c r="D253" s="174"/>
      <c r="E253" s="174"/>
      <c r="F253" s="174"/>
      <c r="G253" s="174"/>
      <c r="H253" s="174"/>
      <c r="I253" s="169"/>
      <c r="J253" s="169"/>
      <c r="K253" s="169"/>
      <c r="L253" s="169"/>
      <c r="M253" s="169"/>
      <c r="N253" s="169"/>
    </row>
    <row r="254" spans="4:14" ht="12.75">
      <c r="D254" s="174"/>
      <c r="E254" s="174"/>
      <c r="F254" s="174"/>
      <c r="G254" s="174"/>
      <c r="H254" s="174"/>
      <c r="I254" s="169"/>
      <c r="J254" s="169"/>
      <c r="K254" s="169"/>
      <c r="L254" s="169"/>
      <c r="M254" s="169"/>
      <c r="N254" s="169"/>
    </row>
    <row r="255" spans="4:14" ht="12.75">
      <c r="D255" s="174"/>
      <c r="E255" s="174"/>
      <c r="F255" s="174"/>
      <c r="G255" s="174"/>
      <c r="H255" s="174"/>
      <c r="I255" s="169"/>
      <c r="J255" s="169"/>
      <c r="K255" s="169"/>
      <c r="L255" s="169"/>
      <c r="M255" s="169"/>
      <c r="N255" s="169"/>
    </row>
  </sheetData>
  <sheetProtection selectLockedCells="1" selectUnlockedCells="1"/>
  <mergeCells count="251">
    <mergeCell ref="A1:N1"/>
    <mergeCell ref="A2:A6"/>
    <mergeCell ref="C2:N2"/>
    <mergeCell ref="B3:N3"/>
    <mergeCell ref="B4:B6"/>
    <mergeCell ref="C4:C6"/>
    <mergeCell ref="D4:K4"/>
    <mergeCell ref="L4:L6"/>
    <mergeCell ref="M4:N5"/>
    <mergeCell ref="D5:E5"/>
    <mergeCell ref="F5:G5"/>
    <mergeCell ref="H5:I5"/>
    <mergeCell ref="J5:K5"/>
    <mergeCell ref="B7:N7"/>
    <mergeCell ref="C8:C9"/>
    <mergeCell ref="B11:N11"/>
    <mergeCell ref="A12:A14"/>
    <mergeCell ref="C12:C14"/>
    <mergeCell ref="L12:L14"/>
    <mergeCell ref="M12:M14"/>
    <mergeCell ref="N12:N14"/>
    <mergeCell ref="B16:N16"/>
    <mergeCell ref="A18:A21"/>
    <mergeCell ref="C18:C21"/>
    <mergeCell ref="D18:D21"/>
    <mergeCell ref="E18:E21"/>
    <mergeCell ref="F18:F21"/>
    <mergeCell ref="G18:G21"/>
    <mergeCell ref="H18:H21"/>
    <mergeCell ref="I18:I21"/>
    <mergeCell ref="J18:J21"/>
    <mergeCell ref="K18:K21"/>
    <mergeCell ref="L18:L21"/>
    <mergeCell ref="M18:M21"/>
    <mergeCell ref="N18:N21"/>
    <mergeCell ref="B25:N25"/>
    <mergeCell ref="A28:A30"/>
    <mergeCell ref="C28:C30"/>
    <mergeCell ref="D28:D30"/>
    <mergeCell ref="E28:E30"/>
    <mergeCell ref="F28:F30"/>
    <mergeCell ref="G28:G30"/>
    <mergeCell ref="H28:H30"/>
    <mergeCell ref="I28:I30"/>
    <mergeCell ref="J28:J30"/>
    <mergeCell ref="K28:K30"/>
    <mergeCell ref="L28:L30"/>
    <mergeCell ref="M28:M30"/>
    <mergeCell ref="N28:N30"/>
    <mergeCell ref="B33:N33"/>
    <mergeCell ref="A34:A37"/>
    <mergeCell ref="M34:M37"/>
    <mergeCell ref="N34:N37"/>
    <mergeCell ref="L36:L37"/>
    <mergeCell ref="A39:A42"/>
    <mergeCell ref="C39:C42"/>
    <mergeCell ref="D39:D42"/>
    <mergeCell ref="E39:E42"/>
    <mergeCell ref="F39:F42"/>
    <mergeCell ref="G39:G42"/>
    <mergeCell ref="H39:H42"/>
    <mergeCell ref="I39:I42"/>
    <mergeCell ref="J39:J42"/>
    <mergeCell ref="K39:K42"/>
    <mergeCell ref="L39:L42"/>
    <mergeCell ref="M39:M42"/>
    <mergeCell ref="N39:N42"/>
    <mergeCell ref="B44:N44"/>
    <mergeCell ref="B48:N48"/>
    <mergeCell ref="B55:N55"/>
    <mergeCell ref="A60:A64"/>
    <mergeCell ref="C60:N60"/>
    <mergeCell ref="B61:N61"/>
    <mergeCell ref="B62:B64"/>
    <mergeCell ref="C62:C64"/>
    <mergeCell ref="D62:K62"/>
    <mergeCell ref="L62:L64"/>
    <mergeCell ref="M62:N63"/>
    <mergeCell ref="D63:E63"/>
    <mergeCell ref="F63:G63"/>
    <mergeCell ref="H63:I63"/>
    <mergeCell ref="J63:K63"/>
    <mergeCell ref="B65:N65"/>
    <mergeCell ref="A66:A71"/>
    <mergeCell ref="C66:C71"/>
    <mergeCell ref="L66:L71"/>
    <mergeCell ref="M66:M71"/>
    <mergeCell ref="N66:N71"/>
    <mergeCell ref="A73:A75"/>
    <mergeCell ref="C73:C75"/>
    <mergeCell ref="D73:D75"/>
    <mergeCell ref="E73:E75"/>
    <mergeCell ref="F73:F75"/>
    <mergeCell ref="G73:G75"/>
    <mergeCell ref="H73:H75"/>
    <mergeCell ref="I73:I75"/>
    <mergeCell ref="J73:J75"/>
    <mergeCell ref="K73:K75"/>
    <mergeCell ref="L73:L75"/>
    <mergeCell ref="M73:M75"/>
    <mergeCell ref="N73:N75"/>
    <mergeCell ref="A76:A83"/>
    <mergeCell ref="C76:C83"/>
    <mergeCell ref="D76:D83"/>
    <mergeCell ref="E76:E83"/>
    <mergeCell ref="F76:F83"/>
    <mergeCell ref="G76:G83"/>
    <mergeCell ref="H76:H83"/>
    <mergeCell ref="I76:I83"/>
    <mergeCell ref="J76:J83"/>
    <mergeCell ref="K76:K83"/>
    <mergeCell ref="L76:L83"/>
    <mergeCell ref="M76:M83"/>
    <mergeCell ref="N76:N83"/>
    <mergeCell ref="A86:A88"/>
    <mergeCell ref="C86:C88"/>
    <mergeCell ref="D86:D88"/>
    <mergeCell ref="E86:E88"/>
    <mergeCell ref="F86:F88"/>
    <mergeCell ref="G86:G88"/>
    <mergeCell ref="H86:H88"/>
    <mergeCell ref="I86:I88"/>
    <mergeCell ref="J86:J88"/>
    <mergeCell ref="K86:K88"/>
    <mergeCell ref="L86:L88"/>
    <mergeCell ref="M86:M88"/>
    <mergeCell ref="N86:N88"/>
    <mergeCell ref="A90:A93"/>
    <mergeCell ref="C90:C93"/>
    <mergeCell ref="D90:D93"/>
    <mergeCell ref="E90:E93"/>
    <mergeCell ref="F90:F93"/>
    <mergeCell ref="G90:G93"/>
    <mergeCell ref="H90:H93"/>
    <mergeCell ref="I90:I93"/>
    <mergeCell ref="J90:J93"/>
    <mergeCell ref="K90:K93"/>
    <mergeCell ref="L90:L93"/>
    <mergeCell ref="M90:M93"/>
    <mergeCell ref="N90:N93"/>
    <mergeCell ref="B95:N95"/>
    <mergeCell ref="B105:N105"/>
    <mergeCell ref="B111:N111"/>
    <mergeCell ref="B118:N118"/>
    <mergeCell ref="A123:A124"/>
    <mergeCell ref="C123:C124"/>
    <mergeCell ref="D123:D124"/>
    <mergeCell ref="E123:E124"/>
    <mergeCell ref="F123:F124"/>
    <mergeCell ref="G123:G124"/>
    <mergeCell ref="H123:H124"/>
    <mergeCell ref="I123:I124"/>
    <mergeCell ref="J123:J124"/>
    <mergeCell ref="K123:K124"/>
    <mergeCell ref="L123:L124"/>
    <mergeCell ref="M123:M124"/>
    <mergeCell ref="N123:N124"/>
    <mergeCell ref="A126:A130"/>
    <mergeCell ref="C126:N126"/>
    <mergeCell ref="B127:N127"/>
    <mergeCell ref="B128:B130"/>
    <mergeCell ref="C128:C130"/>
    <mergeCell ref="D128:K128"/>
    <mergeCell ref="L128:L130"/>
    <mergeCell ref="M128:N129"/>
    <mergeCell ref="D129:E129"/>
    <mergeCell ref="F129:G129"/>
    <mergeCell ref="H129:I129"/>
    <mergeCell ref="J129:K129"/>
    <mergeCell ref="B131:N131"/>
    <mergeCell ref="A133:A137"/>
    <mergeCell ref="C133:C137"/>
    <mergeCell ref="D133:D137"/>
    <mergeCell ref="E133:E137"/>
    <mergeCell ref="F133:F137"/>
    <mergeCell ref="G133:G137"/>
    <mergeCell ref="H133:H137"/>
    <mergeCell ref="I133:I137"/>
    <mergeCell ref="J133:J137"/>
    <mergeCell ref="K133:K137"/>
    <mergeCell ref="L133:L137"/>
    <mergeCell ref="M133:M137"/>
    <mergeCell ref="N133:N137"/>
    <mergeCell ref="B144:N144"/>
    <mergeCell ref="B147:N147"/>
    <mergeCell ref="A148:A150"/>
    <mergeCell ref="A151:A154"/>
    <mergeCell ref="C151:C154"/>
    <mergeCell ref="L151:L154"/>
    <mergeCell ref="N151:N154"/>
    <mergeCell ref="B159:N159"/>
    <mergeCell ref="A167:A174"/>
    <mergeCell ref="C167:C174"/>
    <mergeCell ref="L167:L174"/>
    <mergeCell ref="M167:M174"/>
    <mergeCell ref="N167:N174"/>
    <mergeCell ref="A176:A180"/>
    <mergeCell ref="C176:N176"/>
    <mergeCell ref="B177:N177"/>
    <mergeCell ref="B178:B180"/>
    <mergeCell ref="C178:C180"/>
    <mergeCell ref="D178:K178"/>
    <mergeCell ref="L178:L180"/>
    <mergeCell ref="M178:N179"/>
    <mergeCell ref="D179:E179"/>
    <mergeCell ref="F179:G179"/>
    <mergeCell ref="H179:I179"/>
    <mergeCell ref="J179:K179"/>
    <mergeCell ref="B181:N181"/>
    <mergeCell ref="B186:N186"/>
    <mergeCell ref="A187:A190"/>
    <mergeCell ref="C187:C190"/>
    <mergeCell ref="L187:L190"/>
    <mergeCell ref="M187:M190"/>
    <mergeCell ref="N187:N190"/>
    <mergeCell ref="A191:A194"/>
    <mergeCell ref="L191:L194"/>
    <mergeCell ref="M191:M194"/>
    <mergeCell ref="N191:N194"/>
    <mergeCell ref="B195:N195"/>
    <mergeCell ref="A197:A199"/>
    <mergeCell ref="C197:C199"/>
    <mergeCell ref="D197:D199"/>
    <mergeCell ref="E197:E199"/>
    <mergeCell ref="F197:F199"/>
    <mergeCell ref="G197:G199"/>
    <mergeCell ref="H197:H199"/>
    <mergeCell ref="I197:I199"/>
    <mergeCell ref="J197:J199"/>
    <mergeCell ref="K197:K199"/>
    <mergeCell ref="L197:L199"/>
    <mergeCell ref="M197:M199"/>
    <mergeCell ref="N197:N199"/>
    <mergeCell ref="A201:A205"/>
    <mergeCell ref="C201:N201"/>
    <mergeCell ref="B202:N202"/>
    <mergeCell ref="B203:B205"/>
    <mergeCell ref="C203:C205"/>
    <mergeCell ref="D203:K203"/>
    <mergeCell ref="L203:L205"/>
    <mergeCell ref="M203:N204"/>
    <mergeCell ref="D204:E204"/>
    <mergeCell ref="F204:G204"/>
    <mergeCell ref="H204:I204"/>
    <mergeCell ref="J204:K204"/>
    <mergeCell ref="B206:N206"/>
    <mergeCell ref="B211:N211"/>
    <mergeCell ref="B217:N217"/>
    <mergeCell ref="B221:N221"/>
    <mergeCell ref="B227:N227"/>
    <mergeCell ref="B230:N230"/>
  </mergeCells>
  <printOptions/>
  <pageMargins left="0.1798611111111111" right="0.14027777777777778" top="0.5118055555555555" bottom="0.3" header="0.5118055555555555" footer="0.5118055555555555"/>
  <pageSetup fitToHeight="5" fitToWidth="1" horizontalDpi="300" verticalDpi="300" orientation="landscape" paperSize="9"/>
  <rowBreaks count="7" manualBreakCount="7">
    <brk id="59" max="255" man="1"/>
    <brk id="94" max="255" man="1"/>
    <brk id="126" max="255" man="1"/>
    <brk id="153" max="255" man="1"/>
    <brk id="170" max="255" man="1"/>
    <brk id="195" max="255" man="1"/>
    <brk id="224" max="255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2011-12-07T10:50:52Z</cp:lastPrinted>
  <dcterms:created xsi:type="dcterms:W3CDTF">2011-12-07T10:48:28Z</dcterms:created>
  <dcterms:modified xsi:type="dcterms:W3CDTF">2012-01-31T15:03:52Z</dcterms:modified>
  <cp:category/>
  <cp:version/>
  <cp:contentType/>
  <cp:contentStatus/>
  <cp:revision>120</cp:revision>
</cp:coreProperties>
</file>